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brandy\Desktop\"/>
    </mc:Choice>
  </mc:AlternateContent>
  <bookViews>
    <workbookView xWindow="0" yWindow="0" windowWidth="28800" windowHeight="14235" tabRatio="722" activeTab="9"/>
  </bookViews>
  <sheets>
    <sheet name="Evaluator 1" sheetId="2" r:id="rId1"/>
    <sheet name="Evaluator 2" sheetId="3" r:id="rId2"/>
    <sheet name="Evaluator 3" sheetId="5" r:id="rId3"/>
    <sheet name="Evaluator 4" sheetId="9" r:id="rId4"/>
    <sheet name="Evaluator 5" sheetId="10" r:id="rId5"/>
    <sheet name="Evaluator 6" sheetId="14" r:id="rId6"/>
    <sheet name="Evaluator 7" sheetId="15" r:id="rId7"/>
    <sheet name="Pricing Score Calculation" sheetId="13" r:id="rId8"/>
    <sheet name="Summary" sheetId="1" r:id="rId9"/>
    <sheet name="Evaluation" sheetId="16"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B8" i="1" l="1"/>
  <c r="C8" i="1"/>
  <c r="D8" i="1"/>
  <c r="E8" i="1"/>
  <c r="F8" i="1"/>
  <c r="G8" i="1"/>
  <c r="B9" i="1"/>
  <c r="C9" i="1"/>
  <c r="D9" i="1"/>
  <c r="E9" i="1"/>
  <c r="F9" i="1"/>
  <c r="G9" i="1"/>
  <c r="G7" i="1"/>
  <c r="F7" i="1"/>
  <c r="E7" i="1"/>
  <c r="D7" i="1"/>
  <c r="C7" i="1"/>
  <c r="B7" i="1"/>
  <c r="D6" i="15"/>
  <c r="D5" i="15"/>
  <c r="D4" i="15"/>
  <c r="D6" i="14" l="1"/>
  <c r="D5" i="14"/>
  <c r="D4" i="14"/>
  <c r="D6" i="10"/>
  <c r="D5" i="10"/>
  <c r="D4" i="10"/>
  <c r="D6" i="9"/>
  <c r="D5" i="9"/>
  <c r="D4" i="9"/>
  <c r="D6" i="5"/>
  <c r="D5" i="5"/>
  <c r="D4" i="5"/>
  <c r="D6" i="3"/>
  <c r="D5" i="3"/>
  <c r="D4" i="3"/>
  <c r="D5" i="2"/>
  <c r="D6" i="2"/>
  <c r="D4" i="2"/>
  <c r="J6" i="15" l="1"/>
  <c r="H9" i="1" s="1"/>
  <c r="J5" i="15"/>
  <c r="H8" i="1" s="1"/>
  <c r="J4" i="15"/>
  <c r="H7" i="1" s="1"/>
  <c r="J6" i="14"/>
  <c r="J5" i="14"/>
  <c r="J4" i="14"/>
  <c r="J6" i="10"/>
  <c r="J5" i="10"/>
  <c r="J4" i="10"/>
  <c r="J6" i="9"/>
  <c r="J5" i="9"/>
  <c r="J4" i="9"/>
  <c r="J6" i="5"/>
  <c r="J5" i="5"/>
  <c r="J4" i="5"/>
  <c r="J6" i="3"/>
  <c r="J5" i="3"/>
  <c r="J4" i="3"/>
  <c r="R7" i="1" l="1"/>
  <c r="Q9" i="1"/>
  <c r="M6" i="1"/>
  <c r="N6" i="1"/>
  <c r="O6" i="1"/>
  <c r="P6" i="1"/>
  <c r="Q6" i="1"/>
  <c r="R6" i="1"/>
  <c r="L6" i="1"/>
  <c r="M9" i="1" l="1"/>
  <c r="R8" i="1"/>
  <c r="O8" i="1"/>
  <c r="P9" i="1"/>
  <c r="N8" i="1"/>
  <c r="M8" i="1"/>
  <c r="N9" i="1"/>
  <c r="R9" i="1"/>
  <c r="O9" i="1"/>
  <c r="O7" i="1"/>
  <c r="N7" i="1"/>
  <c r="M7" i="1"/>
  <c r="P7" i="1"/>
  <c r="Q7" i="1"/>
  <c r="Q8" i="1"/>
  <c r="P8" i="1"/>
  <c r="J5" i="2"/>
  <c r="J6" i="2"/>
  <c r="J4" i="2"/>
  <c r="L9" i="1" l="1"/>
  <c r="L7" i="1"/>
  <c r="L8" i="1"/>
  <c r="D5" i="13"/>
  <c r="E5" i="13" s="1"/>
  <c r="E7" i="13" l="1"/>
  <c r="E6" i="13"/>
  <c r="I7" i="1" l="1"/>
  <c r="I8" i="1"/>
  <c r="I9" i="1"/>
  <c r="A8" i="1" l="1"/>
  <c r="A9" i="1"/>
  <c r="A7" i="1"/>
  <c r="S7" i="1" l="1"/>
  <c r="S9" i="1"/>
  <c r="S8" i="1"/>
  <c r="T8" i="1" l="1"/>
  <c r="T9" i="1"/>
  <c r="T7" i="1"/>
</calcChain>
</file>

<file path=xl/sharedStrings.xml><?xml version="1.0" encoding="utf-8"?>
<sst xmlns="http://schemas.openxmlformats.org/spreadsheetml/2006/main" count="131" uniqueCount="53">
  <si>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</si>
  <si>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</si>
  <si>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</si>
  <si>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</si>
  <si>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</si>
  <si>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</si>
  <si>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</si>
  <si>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</si>
  <si>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</si>
  <si>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</si>
  <si>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</si>
  <si>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</si>
  <si>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</si>
  <si>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</si>
  <si>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Vaughn</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</si>
  <si>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</si>
  <si>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</si>
  <si>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</si>
  <si>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</si>
  <si>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</si>
  <si>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</si>
  <si>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</si>
  <si>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</si>
  <si>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</si>
  <si>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</si>
  <si>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</si>
  <si>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</si>
  <si>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Evaluator 6</t>
  </si>
  <si>
    <t>Evaluator 7</t>
  </si>
  <si>
    <t>CMC</t>
  </si>
  <si>
    <t>W+R Construction</t>
  </si>
  <si>
    <t>RFP730-20031 Intramural Gravel Lot Conversion</t>
  </si>
  <si>
    <t>NOTE:  Purchasing recommends formula be used due to the cost difference between the highest and lowest bidder.  The vendor amount being evaluated be divided by the lowest bidder and then multipled by the highest score (40%).  The lowest bidder will receive the full 40 percent (Highest Score).</t>
  </si>
  <si>
    <t xml:space="preserve">University of Houston Evaluation Matrix         
</t>
  </si>
  <si>
    <t>Name</t>
  </si>
  <si>
    <t>Evaluation Due Date</t>
  </si>
  <si>
    <t>12/13/19 @ 2 PM</t>
  </si>
  <si>
    <t xml:space="preserve">Committee Members: </t>
  </si>
  <si>
    <t xml:space="preserve"> Criteria 1</t>
  </si>
  <si>
    <t xml:space="preserve"> Criteria 2</t>
  </si>
  <si>
    <t xml:space="preserve"> Criteria 3</t>
  </si>
  <si>
    <t xml:space="preserve"> Criteria 4</t>
  </si>
  <si>
    <t xml:space="preserve"> Criteria 5</t>
  </si>
  <si>
    <t xml:space="preserve"> Criteria 6</t>
  </si>
  <si>
    <t>Respondent’s Cost and Delivery Proposal (Section 4.2)
**ONLY PURCHASING WILL EVALUATE COST**</t>
  </si>
  <si>
    <t>Respondent’s qualifications and experience with a focus on sports fields and sub drainage with short durations completed for the University of Houston System (including any component university) or other institutions of higher education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</si>
  <si>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</si>
  <si>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</si>
  <si>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</si>
  <si>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</si>
  <si>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</si>
  <si>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Non-Disclosure:</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</si>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</sst>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b/>
      <sz val="10"/>
      <color rgb="FF000000"/>
      <name val="Arial"/>
      <family val="2"/>
    </font>
    <font>
      <b/>
      <sz val="8"/>
      <color rgb="FFFF0000"/>
      <name val="Arial"/>
      <family val="2"/>
    </font>
    <font>
      <b/>
      <sz val="8"/>
      <name val="Arial"/>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6">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cellStyleXfs>
  <cellXfs count="117">
    <xf numFmtId="0" fontId="0" fillId="0" borderId="0" xfId="0"/>
    <xf numFmtId="0" fontId="0" fillId="0" borderId="0" xfId="0" applyBorder="1"/>
    <xf numFmtId="0" fontId="18" fillId="0" borderId="0" xfId="0" applyFont="1" applyBorder="1" applyAlignment="1"/>
    <xf numFmtId="0" fontId="0" fillId="0" borderId="0" xfId="0" applyBorder="1"/>
    <xf numFmtId="0" fontId="18" fillId="0" borderId="0" xfId="0" applyFont="1" applyBorder="1" applyAlignment="1"/>
    <xf numFmtId="0" fontId="0" fillId="0" borderId="0" xfId="0"/>
    <xf numFmtId="0" fontId="20" fillId="0" borderId="0" xfId="0" applyFont="1"/>
    <xf numFmtId="0" fontId="0" fillId="0" borderId="0" xfId="0"/>
    <xf numFmtId="0" fontId="18"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19" fillId="26" borderId="0" xfId="0" applyFont="1" applyFill="1"/>
    <xf numFmtId="0" fontId="43" fillId="26" borderId="0" xfId="0" applyFont="1" applyFill="1" applyBorder="1"/>
    <xf numFmtId="0" fontId="18" fillId="26" borderId="0" xfId="0" applyFont="1" applyFill="1"/>
    <xf numFmtId="0" fontId="18" fillId="26" borderId="0" xfId="0" applyFont="1" applyFill="1" applyBorder="1" applyAlignment="1">
      <alignment horizontal="left" vertical="center"/>
    </xf>
    <xf numFmtId="0" fontId="18" fillId="26" borderId="0" xfId="0" applyFont="1" applyFill="1" applyBorder="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right"/>
    </xf>
    <xf numFmtId="0" fontId="19" fillId="26" borderId="11" xfId="0" applyFont="1" applyFill="1" applyBorder="1" applyAlignment="1">
      <alignment horizontal="left"/>
    </xf>
    <xf numFmtId="0" fontId="44" fillId="26" borderId="0" xfId="0" applyFont="1" applyFill="1"/>
    <xf numFmtId="0" fontId="46" fillId="0" borderId="10" xfId="100" applyFont="1" applyBorder="1" applyAlignment="1">
      <alignment horizontal="right"/>
    </xf>
    <xf numFmtId="0" fontId="46" fillId="0" borderId="10" xfId="100" applyFont="1" applyBorder="1" applyAlignment="1">
      <alignment horizontal="right"/>
    </xf>
    <xf numFmtId="0" fontId="48" fillId="0" borderId="10" xfId="100" applyFont="1" applyFill="1" applyBorder="1" applyAlignment="1">
      <alignment horizontal="right"/>
    </xf>
    <xf numFmtId="0" fontId="39" fillId="25" borderId="14" xfId="0" applyFont="1" applyFill="1" applyBorder="1" applyAlignment="1">
      <alignment horizontal="right" textRotation="90" wrapText="1"/>
    </xf>
    <xf numFmtId="0" fontId="19" fillId="26" borderId="0" xfId="0" applyFont="1" applyFill="1" applyAlignment="1">
      <alignment horizontal="right"/>
    </xf>
    <xf numFmtId="0" fontId="46" fillId="0" borderId="0" xfId="98" applyFont="1" applyAlignment="1"/>
    <xf numFmtId="0" fontId="42" fillId="26" borderId="0" xfId="0" applyFont="1" applyFill="1" applyAlignment="1">
      <alignment horizontal="right"/>
    </xf>
    <xf numFmtId="2" fontId="0" fillId="0" borderId="0" xfId="0" applyNumberFormat="1"/>
    <xf numFmtId="0" fontId="43" fillId="26" borderId="0" xfId="0" applyFont="1" applyFill="1" applyAlignment="1">
      <alignment horizontal="right"/>
    </xf>
    <xf numFmtId="0" fontId="19" fillId="26" borderId="11" xfId="0" applyFont="1" applyFill="1" applyBorder="1"/>
    <xf numFmtId="0" fontId="19" fillId="26" borderId="12" xfId="0" applyFont="1" applyFill="1" applyBorder="1"/>
    <xf numFmtId="0" fontId="18" fillId="26" borderId="14" xfId="0" applyFont="1" applyFill="1" applyBorder="1" applyAlignment="1">
      <alignment horizontal="right" textRotation="90" wrapText="1"/>
    </xf>
    <xf numFmtId="4" fontId="19" fillId="26" borderId="13" xfId="0" applyNumberFormat="1" applyFont="1" applyFill="1" applyBorder="1" applyAlignment="1">
      <alignment horizontal="right"/>
    </xf>
    <xf numFmtId="4" fontId="19" fillId="26" borderId="22" xfId="0" applyNumberFormat="1" applyFont="1" applyFill="1" applyBorder="1" applyAlignment="1">
      <alignment horizontal="right"/>
    </xf>
    <xf numFmtId="0" fontId="19" fillId="26" borderId="13" xfId="0" applyFont="1" applyFill="1" applyBorder="1" applyAlignment="1">
      <alignment horizontal="right"/>
    </xf>
    <xf numFmtId="0" fontId="19" fillId="26" borderId="22" xfId="0" applyFont="1" applyFill="1" applyBorder="1" applyAlignment="1">
      <alignment horizontal="right"/>
    </xf>
    <xf numFmtId="0" fontId="46" fillId="0" borderId="21" xfId="98" applyFont="1" applyBorder="1" applyAlignment="1">
      <alignment vertical="center"/>
    </xf>
    <xf numFmtId="0" fontId="0" fillId="0" borderId="0" xfId="0" applyFill="1"/>
    <xf numFmtId="44" fontId="41" fillId="24" borderId="0" xfId="105" applyFont="1" applyFill="1"/>
    <xf numFmtId="0" fontId="48" fillId="0" borderId="10" xfId="100" applyFont="1" applyBorder="1" applyAlignment="1">
      <alignment horizontal="right"/>
    </xf>
    <xf numFmtId="2" fontId="47" fillId="0" borderId="0" xfId="0" applyNumberFormat="1" applyFont="1"/>
    <xf numFmtId="2" fontId="19" fillId="26" borderId="11" xfId="0" applyNumberFormat="1" applyFont="1" applyFill="1" applyBorder="1"/>
    <xf numFmtId="2" fontId="20" fillId="0" borderId="0" xfId="98" applyNumberFormat="1" applyFont="1"/>
    <xf numFmtId="2" fontId="40" fillId="26" borderId="11" xfId="0" applyNumberFormat="1" applyFont="1" applyFill="1" applyBorder="1"/>
    <xf numFmtId="0" fontId="39" fillId="26" borderId="0" xfId="0" applyFont="1" applyFill="1" applyBorder="1" applyAlignment="1">
      <alignment horizontal="right" textRotation="90" wrapText="1"/>
    </xf>
    <xf numFmtId="0" fontId="20" fillId="0" borderId="0" xfId="98" applyFont="1"/>
    <xf numFmtId="0" fontId="20" fillId="0" borderId="0" xfId="98" applyFont="1"/>
    <xf numFmtId="0" fontId="20" fillId="0" borderId="0" xfId="98" applyFont="1"/>
    <xf numFmtId="0" fontId="20" fillId="0" borderId="0" xfId="98" applyFont="1"/>
    <xf numFmtId="0" fontId="20" fillId="0" borderId="0" xfId="98" applyFont="1"/>
    <xf numFmtId="0" fontId="20" fillId="0" borderId="0" xfId="98" applyFont="1"/>
    <xf numFmtId="0" fontId="19" fillId="27" borderId="0" xfId="0" applyFont="1" applyFill="1"/>
    <xf numFmtId="0" fontId="20" fillId="0" borderId="0" xfId="98" applyFont="1"/>
    <xf numFmtId="0" fontId="45" fillId="0" borderId="10" xfId="100" applyFont="1" applyBorder="1" applyAlignment="1">
      <alignment horizontal="center"/>
    </xf>
    <xf numFmtId="0" fontId="46" fillId="0" borderId="0" xfId="98" applyFont="1" applyAlignment="1">
      <alignment horizontal="left"/>
    </xf>
    <xf numFmtId="1" fontId="20" fillId="0" borderId="23" xfId="1" applyNumberFormat="1" applyFont="1" applyBorder="1" applyAlignment="1">
      <alignment horizontal="center" vertical="center"/>
    </xf>
    <xf numFmtId="1" fontId="20" fillId="0" borderId="0" xfId="1" applyNumberFormat="1" applyFont="1" applyBorder="1" applyAlignment="1">
      <alignment horizontal="center" vertical="center"/>
    </xf>
    <xf numFmtId="44" fontId="41" fillId="0" borderId="23" xfId="105" applyFont="1" applyBorder="1" applyAlignment="1">
      <alignment horizontal="center" vertical="center"/>
    </xf>
    <xf numFmtId="44" fontId="41" fillId="0" borderId="0" xfId="105" applyFont="1" applyAlignment="1">
      <alignment horizontal="center" vertical="center"/>
    </xf>
    <xf numFmtId="0" fontId="46" fillId="24" borderId="21" xfId="98" applyFont="1" applyFill="1" applyBorder="1" applyAlignment="1">
      <alignment horizontal="left" vertical="center"/>
    </xf>
    <xf numFmtId="0" fontId="0" fillId="24" borderId="0" xfId="0" applyFill="1" applyAlignment="1">
      <alignment horizontal="left" wrapText="1"/>
    </xf>
    <xf numFmtId="164" fontId="45" fillId="25" borderId="20" xfId="107" applyNumberFormat="1" applyFont="1" applyFill="1" applyBorder="1" applyAlignment="1">
      <alignment horizontal="left" vertical="center" wrapText="1"/>
    </xf>
    <xf numFmtId="164" fontId="45" fillId="25" borderId="18" xfId="107" applyNumberFormat="1" applyFont="1" applyFill="1" applyBorder="1" applyAlignment="1">
      <alignment horizontal="left" vertical="center" wrapText="1"/>
    </xf>
    <xf numFmtId="164" fontId="45" fillId="25" borderId="16" xfId="107" applyNumberFormat="1" applyFont="1" applyFill="1" applyBorder="1" applyAlignment="1">
      <alignment horizontal="left" vertical="center" wrapText="1"/>
    </xf>
    <xf numFmtId="164" fontId="45" fillId="25" borderId="20" xfId="107" applyNumberFormat="1" applyFont="1" applyFill="1" applyBorder="1" applyAlignment="1">
      <alignment horizontal="right" vertical="center" wrapText="1"/>
    </xf>
    <xf numFmtId="164" fontId="45" fillId="25" borderId="18" xfId="107" applyNumberFormat="1" applyFont="1" applyFill="1" applyBorder="1" applyAlignment="1">
      <alignment horizontal="right" vertical="center" wrapText="1"/>
    </xf>
    <xf numFmtId="164" fontId="45" fillId="25" borderId="16" xfId="107" applyNumberFormat="1" applyFont="1" applyFill="1" applyBorder="1" applyAlignment="1">
      <alignment horizontal="right" vertical="center" wrapText="1"/>
    </xf>
    <xf numFmtId="164" fontId="45" fillId="25" borderId="19" xfId="107" applyNumberFormat="1" applyFont="1" applyFill="1" applyBorder="1" applyAlignment="1">
      <alignment horizontal="right" vertical="center" wrapText="1"/>
    </xf>
    <xf numFmtId="164" fontId="45" fillId="25" borderId="17" xfId="107" applyNumberFormat="1" applyFont="1" applyFill="1" applyBorder="1" applyAlignment="1">
      <alignment horizontal="right" vertical="center" wrapText="1"/>
    </xf>
    <xf numFmtId="164" fontId="45" fillId="25" borderId="15" xfId="107" applyNumberFormat="1" applyFont="1" applyFill="1" applyBorder="1" applyAlignment="1">
      <alignment horizontal="right" vertical="center" wrapText="1"/>
    </xf>
    <xf numFmtId="0" fontId="42" fillId="0" borderId="0" xfId="0" applyFont="1" applyFill="1" applyAlignment="1">
      <alignment horizontal="left"/>
    </xf>
    <xf numFmtId="0" fontId="42" fillId="26" borderId="0" xfId="0" applyFont="1" applyFill="1" applyAlignment="1">
      <alignment horizontal="right"/>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ont="1" applyFill="1"/>
    <xf numFmtId="0" fontId="18" fillId="0" borderId="0" xfId="98" applyFont="1" applyFill="1" applyAlignment="1"/>
    <xf numFmtId="0" fontId="19" fillId="26" borderId="0" xfId="98" applyFont="1" applyFill="1"/>
    <xf numFmtId="0" fontId="49" fillId="26" borderId="0" xfId="115" applyFont="1" applyFill="1" applyBorder="1" applyAlignment="1"/>
    <xf numFmtId="0" fontId="20" fillId="24" borderId="0" xfId="115" applyFont="1" applyFill="1" applyBorder="1" applyAlignment="1">
      <alignment horizontal="center"/>
    </xf>
    <xf numFmtId="165" fontId="49" fillId="0" borderId="0" xfId="115" applyNumberFormat="1" applyFont="1" applyFill="1" applyBorder="1" applyAlignment="1">
      <alignment horizontal="center"/>
    </xf>
    <xf numFmtId="0" fontId="45" fillId="26" borderId="0" xfId="115" applyFont="1" applyFill="1" applyBorder="1" applyAlignment="1"/>
    <xf numFmtId="0" fontId="50" fillId="0" borderId="0" xfId="115" applyFont="1" applyAlignment="1">
      <alignment horizontal="left"/>
    </xf>
    <xf numFmtId="0" fontId="41" fillId="26" borderId="0" xfId="98" applyFont="1" applyFill="1"/>
    <xf numFmtId="0" fontId="20" fillId="26" borderId="0" xfId="98" applyFont="1" applyFill="1" applyAlignment="1">
      <alignment horizontal="center"/>
    </xf>
    <xf numFmtId="0" fontId="46" fillId="28" borderId="24" xfId="98" applyFont="1" applyFill="1" applyBorder="1" applyAlignment="1">
      <alignment horizontal="left"/>
    </xf>
    <xf numFmtId="0" fontId="46" fillId="28" borderId="23" xfId="98" applyFont="1" applyFill="1" applyBorder="1" applyAlignment="1">
      <alignment horizontal="left"/>
    </xf>
    <xf numFmtId="0" fontId="46" fillId="28" borderId="25" xfId="98" applyFont="1" applyFill="1" applyBorder="1" applyAlignment="1">
      <alignment horizontal="left"/>
    </xf>
    <xf numFmtId="0" fontId="51" fillId="26" borderId="24" xfId="98" applyFont="1" applyFill="1" applyBorder="1" applyAlignment="1">
      <alignment horizontal="left" vertical="top" wrapText="1"/>
    </xf>
    <xf numFmtId="0" fontId="44" fillId="26" borderId="23" xfId="98" applyFont="1" applyFill="1" applyBorder="1" applyAlignment="1">
      <alignment horizontal="left" vertical="top" wrapText="1"/>
    </xf>
    <xf numFmtId="0" fontId="44" fillId="26" borderId="25" xfId="98" applyFont="1" applyFill="1" applyBorder="1" applyAlignment="1">
      <alignment horizontal="left" vertical="top" wrapText="1"/>
    </xf>
    <xf numFmtId="0" fontId="44" fillId="26" borderId="24" xfId="98" applyFont="1" applyFill="1" applyBorder="1" applyAlignment="1">
      <alignment horizontal="left" vertical="top" wrapText="1"/>
    </xf>
    <xf numFmtId="0" fontId="52" fillId="26" borderId="0" xfId="98" applyFont="1" applyFill="1" applyAlignment="1">
      <alignment wrapText="1"/>
    </xf>
    <xf numFmtId="0" fontId="52" fillId="25" borderId="26" xfId="98" applyFont="1" applyFill="1" applyBorder="1" applyAlignment="1">
      <alignment horizontal="center" wrapText="1"/>
    </xf>
    <xf numFmtId="0" fontId="52" fillId="25" borderId="27" xfId="98" applyFont="1" applyFill="1" applyBorder="1" applyAlignment="1">
      <alignment horizontal="center" wrapText="1"/>
    </xf>
    <xf numFmtId="0" fontId="52" fillId="25" borderId="28" xfId="98" applyFont="1" applyFill="1" applyBorder="1" applyAlignment="1">
      <alignment horizontal="center" wrapText="1"/>
    </xf>
    <xf numFmtId="0" fontId="52" fillId="26" borderId="0" xfId="98" applyFont="1" applyFill="1" applyAlignment="1">
      <alignment horizontal="center" wrapText="1"/>
    </xf>
    <xf numFmtId="0" fontId="41" fillId="26" borderId="11" xfId="98" applyFont="1" applyFill="1" applyBorder="1" applyAlignment="1">
      <alignment wrapText="1"/>
    </xf>
    <xf numFmtId="0" fontId="20" fillId="26" borderId="13" xfId="98" applyFont="1" applyFill="1" applyBorder="1" applyAlignment="1">
      <alignment horizontal="center"/>
    </xf>
    <xf numFmtId="0" fontId="20" fillId="26" borderId="11" xfId="98" applyFont="1" applyFill="1" applyBorder="1" applyAlignment="1">
      <alignment horizontal="center"/>
    </xf>
    <xf numFmtId="0" fontId="20" fillId="26" borderId="29" xfId="98" applyFont="1" applyFill="1" applyBorder="1" applyAlignment="1">
      <alignment horizontal="center"/>
    </xf>
    <xf numFmtId="0" fontId="20" fillId="24" borderId="13" xfId="98" applyFont="1" applyFill="1" applyBorder="1" applyAlignment="1">
      <alignment horizontal="center"/>
    </xf>
    <xf numFmtId="0" fontId="20" fillId="24" borderId="11" xfId="98" applyFont="1" applyFill="1" applyBorder="1" applyAlignment="1">
      <alignment horizontal="center"/>
    </xf>
    <xf numFmtId="0" fontId="20" fillId="24" borderId="29" xfId="98" applyFont="1" applyFill="1" applyBorder="1" applyAlignment="1">
      <alignment horizontal="center"/>
    </xf>
    <xf numFmtId="0" fontId="41" fillId="26" borderId="12" xfId="98" applyFont="1" applyFill="1" applyBorder="1" applyAlignment="1">
      <alignment wrapText="1"/>
    </xf>
    <xf numFmtId="0" fontId="20" fillId="26" borderId="22" xfId="98" applyFont="1" applyFill="1" applyBorder="1" applyAlignment="1">
      <alignment horizontal="center"/>
    </xf>
    <xf numFmtId="0" fontId="20" fillId="26" borderId="12" xfId="98" applyFont="1" applyFill="1" applyBorder="1" applyAlignment="1">
      <alignment horizontal="center"/>
    </xf>
    <xf numFmtId="0" fontId="20" fillId="26" borderId="30" xfId="98" applyFont="1" applyFill="1" applyBorder="1" applyAlignment="1">
      <alignment horizontal="center"/>
    </xf>
    <xf numFmtId="0" fontId="20" fillId="24" borderId="22" xfId="98" applyFont="1" applyFill="1" applyBorder="1" applyAlignment="1">
      <alignment horizontal="center"/>
    </xf>
    <xf numFmtId="0" fontId="20" fillId="24" borderId="12" xfId="98" applyFont="1" applyFill="1" applyBorder="1" applyAlignment="1">
      <alignment horizontal="center"/>
    </xf>
    <xf numFmtId="0" fontId="20" fillId="24" borderId="30" xfId="98" applyFont="1" applyFill="1" applyBorder="1" applyAlignment="1">
      <alignment horizontal="center"/>
    </xf>
    <xf numFmtId="0" fontId="20" fillId="29" borderId="0" xfId="98" applyFont="1" applyFill="1" applyBorder="1"/>
    <xf numFmtId="0" fontId="20" fillId="29" borderId="31" xfId="98" applyFont="1" applyFill="1" applyBorder="1"/>
    <xf numFmtId="0" fontId="20" fillId="26" borderId="10" xfId="98" applyFont="1" applyFill="1" applyBorder="1"/>
    <xf numFmtId="0" fontId="48" fillId="26" borderId="0" xfId="98" applyFont="1" applyFill="1"/>
    <xf numFmtId="0" fontId="20" fillId="26" borderId="0" xfId="98" applyFont="1" applyFill="1" applyAlignment="1">
      <alignment wrapText="1"/>
    </xf>
    <xf numFmtId="0" fontId="44" fillId="26" borderId="0" xfId="98" applyFont="1" applyFill="1"/>
  </cellXfs>
  <cellStyles count="11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9525</xdr:colOff>
      <xdr:row>26</xdr:row>
      <xdr:rowOff>9525</xdr:rowOff>
    </xdr:from>
    <xdr:ext cx="6800850" cy="3533775"/>
    <xdr:sp macro="" textlink="">
      <xdr:nvSpPr>
        <xdr:cNvPr id="2" name="TextBox 1"/>
        <xdr:cNvSpPr txBox="1"/>
      </xdr:nvSpPr>
      <xdr:spPr>
        <a:xfrm>
          <a:off x="9525" y="544830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J31" sqref="J31"/>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4"/>
      <c r="B3" s="54"/>
      <c r="C3" s="54"/>
      <c r="D3" s="40" t="s">
        <v>6</v>
      </c>
      <c r="E3" s="21" t="s">
        <v>7</v>
      </c>
      <c r="F3" s="21" t="s">
        <v>8</v>
      </c>
      <c r="G3" s="21" t="s">
        <v>9</v>
      </c>
      <c r="H3" s="21" t="s">
        <v>10</v>
      </c>
      <c r="I3" s="21" t="s">
        <v>11</v>
      </c>
      <c r="J3" s="23" t="s">
        <v>26</v>
      </c>
    </row>
    <row r="4" spans="1:12" x14ac:dyDescent="0.2">
      <c r="A4" s="55" t="s">
        <v>29</v>
      </c>
      <c r="B4" s="55"/>
      <c r="C4" s="55"/>
      <c r="D4" s="43">
        <f>'Pricing Score Calculation'!E5</f>
        <v>40</v>
      </c>
      <c r="E4" s="46">
        <v>10</v>
      </c>
      <c r="F4" s="46">
        <v>4</v>
      </c>
      <c r="G4" s="46">
        <v>4</v>
      </c>
      <c r="H4" s="46">
        <v>8</v>
      </c>
      <c r="I4" s="46">
        <v>4</v>
      </c>
      <c r="J4" s="41">
        <f>SUM(D4:I4)</f>
        <v>70</v>
      </c>
    </row>
    <row r="5" spans="1:12" x14ac:dyDescent="0.2">
      <c r="A5" s="55" t="s">
        <v>14</v>
      </c>
      <c r="B5" s="55"/>
      <c r="C5" s="55"/>
      <c r="D5" s="43">
        <f>'Pricing Score Calculation'!E6</f>
        <v>35.847526358475264</v>
      </c>
      <c r="E5" s="46">
        <v>15</v>
      </c>
      <c r="F5" s="46">
        <v>6</v>
      </c>
      <c r="G5" s="46">
        <v>6</v>
      </c>
      <c r="H5" s="46">
        <v>8</v>
      </c>
      <c r="I5" s="46">
        <v>4</v>
      </c>
      <c r="J5" s="41">
        <f>SUM(D5:I5)</f>
        <v>74.847526358475264</v>
      </c>
      <c r="L5" s="5"/>
    </row>
    <row r="6" spans="1:12" x14ac:dyDescent="0.2">
      <c r="A6" s="55" t="s">
        <v>30</v>
      </c>
      <c r="B6" s="55"/>
      <c r="C6" s="55"/>
      <c r="D6" s="43">
        <f>'Pricing Score Calculation'!E7</f>
        <v>36.528925619834709</v>
      </c>
      <c r="E6" s="46">
        <v>10</v>
      </c>
      <c r="F6" s="46">
        <v>6</v>
      </c>
      <c r="G6" s="46">
        <v>5</v>
      </c>
      <c r="H6" s="46">
        <v>6</v>
      </c>
      <c r="I6" s="46">
        <v>3</v>
      </c>
      <c r="J6" s="41">
        <f>SUM(D6:I6)</f>
        <v>66.528925619834709</v>
      </c>
      <c r="L6" s="5"/>
    </row>
  </sheetData>
  <mergeCells count="4">
    <mergeCell ref="A3:C3"/>
    <mergeCell ref="A5:C5"/>
    <mergeCell ref="A6:C6"/>
    <mergeCell ref="A4:C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tabSelected="1" zoomScaleNormal="100" workbookViewId="0">
      <selection activeCell="N11" sqref="N11"/>
    </sheetView>
  </sheetViews>
  <sheetFormatPr defaultRowHeight="12.75" x14ac:dyDescent="0.2"/>
  <cols>
    <col min="1" max="1" width="20.7109375" style="75" customWidth="1"/>
    <col min="2" max="19" width="9.5703125" style="75" customWidth="1"/>
    <col min="20" max="16384" width="9.140625" style="75"/>
  </cols>
  <sheetData>
    <row r="1" spans="1:10" ht="15.75" customHeight="1" x14ac:dyDescent="0.25">
      <c r="A1" s="73" t="s">
        <v>33</v>
      </c>
      <c r="B1" s="73"/>
      <c r="C1" s="73"/>
      <c r="D1" s="73"/>
      <c r="E1" s="74"/>
      <c r="F1" s="74"/>
      <c r="G1" s="74"/>
      <c r="H1" s="74"/>
      <c r="I1" s="74"/>
      <c r="J1" s="74"/>
    </row>
    <row r="2" spans="1:10" ht="15.75" x14ac:dyDescent="0.25">
      <c r="A2" s="76" t="s">
        <v>31</v>
      </c>
      <c r="B2" s="76"/>
      <c r="C2" s="76"/>
      <c r="D2" s="76"/>
      <c r="E2" s="77"/>
      <c r="F2" s="77"/>
      <c r="G2" s="77"/>
      <c r="H2" s="77"/>
      <c r="I2" s="77"/>
      <c r="J2" s="77"/>
    </row>
    <row r="3" spans="1:10" x14ac:dyDescent="0.2">
      <c r="A3" s="78" t="s">
        <v>34</v>
      </c>
      <c r="B3" s="79"/>
      <c r="C3" s="79"/>
      <c r="D3" s="79"/>
    </row>
    <row r="4" spans="1:10" ht="15" customHeight="1" x14ac:dyDescent="0.2">
      <c r="A4" s="78" t="s">
        <v>35</v>
      </c>
      <c r="B4" s="80" t="s">
        <v>36</v>
      </c>
      <c r="C4" s="80"/>
      <c r="D4" s="80"/>
      <c r="E4" s="78"/>
    </row>
    <row r="5" spans="1:10" ht="15" customHeight="1" x14ac:dyDescent="0.2">
      <c r="D5" s="81"/>
      <c r="E5" s="78"/>
    </row>
    <row r="6" spans="1:10" ht="15" customHeight="1" x14ac:dyDescent="0.2">
      <c r="D6" s="81"/>
      <c r="E6" s="78"/>
      <c r="G6" s="82" t="s">
        <v>37</v>
      </c>
    </row>
    <row r="7" spans="1:10" ht="15" customHeight="1" x14ac:dyDescent="0.2">
      <c r="D7" s="81"/>
      <c r="E7" s="78"/>
      <c r="G7" s="83"/>
      <c r="H7" s="83"/>
      <c r="I7" s="83"/>
    </row>
    <row r="8" spans="1:10" ht="15" customHeight="1" x14ac:dyDescent="0.2">
      <c r="D8" s="81"/>
      <c r="E8" s="78"/>
      <c r="G8" s="83"/>
      <c r="H8" s="83"/>
      <c r="I8" s="83"/>
    </row>
    <row r="9" spans="1:10" ht="15" customHeight="1" x14ac:dyDescent="0.2">
      <c r="D9" s="81"/>
      <c r="E9" s="78"/>
      <c r="G9" s="83"/>
      <c r="H9" s="83"/>
      <c r="I9" s="83"/>
    </row>
    <row r="10" spans="1:10" ht="15" customHeight="1" x14ac:dyDescent="0.2">
      <c r="G10" s="83"/>
      <c r="H10" s="83"/>
      <c r="I10" s="83"/>
    </row>
    <row r="11" spans="1:10" ht="15" customHeight="1" x14ac:dyDescent="0.2">
      <c r="G11" s="83"/>
      <c r="H11" s="83"/>
      <c r="I11" s="83"/>
    </row>
    <row r="12" spans="1:10" ht="15" customHeight="1" x14ac:dyDescent="0.2">
      <c r="G12" s="83"/>
      <c r="H12" s="83"/>
      <c r="I12" s="83"/>
    </row>
    <row r="13" spans="1:10" ht="15" customHeight="1" x14ac:dyDescent="0.2">
      <c r="G13" s="83"/>
      <c r="H13" s="83"/>
      <c r="I13" s="83"/>
    </row>
    <row r="14" spans="1:10" ht="15" customHeight="1" x14ac:dyDescent="0.2"/>
    <row r="16" spans="1:10" ht="11.25" customHeight="1" thickBot="1" x14ac:dyDescent="0.25"/>
    <row r="17" spans="1:19" s="84" customFormat="1" ht="13.5" thickBot="1" x14ac:dyDescent="0.25">
      <c r="B17" s="85" t="s">
        <v>38</v>
      </c>
      <c r="C17" s="86"/>
      <c r="D17" s="87"/>
      <c r="E17" s="85" t="s">
        <v>39</v>
      </c>
      <c r="F17" s="86"/>
      <c r="G17" s="87"/>
      <c r="H17" s="85" t="s">
        <v>40</v>
      </c>
      <c r="I17" s="86"/>
      <c r="J17" s="87"/>
      <c r="K17" s="85" t="s">
        <v>41</v>
      </c>
      <c r="L17" s="86"/>
      <c r="M17" s="87"/>
      <c r="N17" s="85" t="s">
        <v>42</v>
      </c>
      <c r="O17" s="86"/>
      <c r="P17" s="87"/>
      <c r="Q17" s="85" t="s">
        <v>43</v>
      </c>
      <c r="R17" s="86"/>
      <c r="S17" s="87"/>
    </row>
    <row r="18" spans="1:19" s="84" customFormat="1" ht="92.25" customHeight="1" x14ac:dyDescent="0.2">
      <c r="B18" s="88" t="s">
        <v>44</v>
      </c>
      <c r="C18" s="89"/>
      <c r="D18" s="90"/>
      <c r="E18" s="91" t="s">
        <v>45</v>
      </c>
      <c r="F18" s="89"/>
      <c r="G18" s="90"/>
      <c r="H18" s="91" t="s">
        <v>46</v>
      </c>
      <c r="I18" s="89"/>
      <c r="J18" s="90"/>
      <c r="K18" s="91" t="s">
        <v>47</v>
      </c>
      <c r="L18" s="89"/>
      <c r="M18" s="90"/>
      <c r="N18" s="91" t="s">
        <v>48</v>
      </c>
      <c r="O18" s="89"/>
      <c r="P18" s="90"/>
      <c r="Q18" s="91" t="s">
        <v>49</v>
      </c>
      <c r="R18" s="89"/>
      <c r="S18" s="90"/>
    </row>
    <row r="19" spans="1:19" s="96" customFormat="1" ht="11.25" customHeight="1" x14ac:dyDescent="0.2">
      <c r="A19" s="92"/>
      <c r="B19" s="93" t="s">
        <v>50</v>
      </c>
      <c r="C19" s="94"/>
      <c r="D19" s="95"/>
      <c r="E19" s="93" t="s">
        <v>50</v>
      </c>
      <c r="F19" s="94"/>
      <c r="G19" s="95"/>
      <c r="H19" s="93" t="s">
        <v>50</v>
      </c>
      <c r="I19" s="94"/>
      <c r="J19" s="95"/>
      <c r="K19" s="93" t="s">
        <v>50</v>
      </c>
      <c r="L19" s="94"/>
      <c r="M19" s="95"/>
      <c r="N19" s="93" t="s">
        <v>50</v>
      </c>
      <c r="O19" s="94"/>
      <c r="P19" s="95"/>
      <c r="Q19" s="93" t="s">
        <v>50</v>
      </c>
      <c r="R19" s="94"/>
      <c r="S19" s="95"/>
    </row>
    <row r="20" spans="1:19" s="96" customFormat="1" x14ac:dyDescent="0.2">
      <c r="A20" s="97" t="s">
        <v>29</v>
      </c>
      <c r="B20" s="98"/>
      <c r="C20" s="99"/>
      <c r="D20" s="100"/>
      <c r="E20" s="101"/>
      <c r="F20" s="102"/>
      <c r="G20" s="103"/>
      <c r="H20" s="101"/>
      <c r="I20" s="102"/>
      <c r="J20" s="103"/>
      <c r="K20" s="101"/>
      <c r="L20" s="102"/>
      <c r="M20" s="103"/>
      <c r="N20" s="101"/>
      <c r="O20" s="102"/>
      <c r="P20" s="103"/>
      <c r="Q20" s="101"/>
      <c r="R20" s="102"/>
      <c r="S20" s="103"/>
    </row>
    <row r="21" spans="1:19" s="96" customFormat="1" x14ac:dyDescent="0.2">
      <c r="A21" s="104" t="s">
        <v>14</v>
      </c>
      <c r="B21" s="105"/>
      <c r="C21" s="106"/>
      <c r="D21" s="107"/>
      <c r="E21" s="108"/>
      <c r="F21" s="109"/>
      <c r="G21" s="110"/>
      <c r="H21" s="108"/>
      <c r="I21" s="109"/>
      <c r="J21" s="110"/>
      <c r="K21" s="108"/>
      <c r="L21" s="109"/>
      <c r="M21" s="110"/>
      <c r="N21" s="108"/>
      <c r="O21" s="109"/>
      <c r="P21" s="110"/>
      <c r="Q21" s="108"/>
      <c r="R21" s="109"/>
      <c r="S21" s="110"/>
    </row>
    <row r="22" spans="1:19" s="96" customFormat="1" x14ac:dyDescent="0.2">
      <c r="A22" s="104" t="s">
        <v>30</v>
      </c>
      <c r="B22" s="105"/>
      <c r="C22" s="106"/>
      <c r="D22" s="107"/>
      <c r="E22" s="108"/>
      <c r="F22" s="109"/>
      <c r="G22" s="110"/>
      <c r="H22" s="108"/>
      <c r="I22" s="109"/>
      <c r="J22" s="110"/>
      <c r="K22" s="108"/>
      <c r="L22" s="109"/>
      <c r="M22" s="110"/>
      <c r="N22" s="108"/>
      <c r="O22" s="109"/>
      <c r="P22" s="110"/>
      <c r="Q22" s="108"/>
      <c r="R22" s="109"/>
      <c r="S22" s="110"/>
    </row>
    <row r="23" spans="1:19" s="112" customFormat="1" ht="7.5" customHeight="1" x14ac:dyDescent="0.2">
      <c r="A23" s="111"/>
      <c r="B23" s="111"/>
      <c r="C23" s="111"/>
      <c r="D23" s="111"/>
      <c r="E23" s="111"/>
      <c r="F23" s="111"/>
      <c r="G23" s="111"/>
      <c r="H23" s="111"/>
      <c r="I23" s="111"/>
      <c r="J23" s="111"/>
      <c r="K23" s="111"/>
      <c r="L23" s="111"/>
      <c r="M23" s="111"/>
      <c r="N23" s="111"/>
      <c r="O23" s="111"/>
      <c r="P23" s="111"/>
      <c r="Q23" s="111"/>
      <c r="R23" s="111"/>
      <c r="S23" s="111"/>
    </row>
    <row r="24" spans="1:19" s="113" customFormat="1" ht="6.75" customHeight="1" x14ac:dyDescent="0.2"/>
    <row r="26" spans="1:19" x14ac:dyDescent="0.2">
      <c r="A26" s="114" t="s">
        <v>51</v>
      </c>
      <c r="G26" s="115"/>
      <c r="H26" s="115"/>
    </row>
    <row r="27" spans="1:19" x14ac:dyDescent="0.2">
      <c r="G27" s="115"/>
      <c r="H27" s="115"/>
      <c r="I27" s="115"/>
      <c r="J27" s="115"/>
    </row>
    <row r="28" spans="1:19" x14ac:dyDescent="0.2">
      <c r="G28" s="115"/>
      <c r="H28" s="115"/>
      <c r="I28" s="115"/>
      <c r="J28" s="115"/>
    </row>
    <row r="29" spans="1:19" x14ac:dyDescent="0.2">
      <c r="G29" s="115"/>
      <c r="H29" s="115"/>
      <c r="I29" s="115"/>
      <c r="J29" s="115"/>
    </row>
    <row r="30" spans="1:19" x14ac:dyDescent="0.2">
      <c r="G30" s="115"/>
      <c r="H30" s="115"/>
      <c r="I30" s="115"/>
      <c r="J30" s="115"/>
    </row>
    <row r="31" spans="1:19" x14ac:dyDescent="0.2">
      <c r="G31" s="115"/>
      <c r="H31" s="115"/>
      <c r="I31" s="115"/>
      <c r="J31" s="115"/>
    </row>
    <row r="32" spans="1:19" x14ac:dyDescent="0.2">
      <c r="G32" s="115"/>
      <c r="H32" s="115"/>
      <c r="I32" s="115"/>
      <c r="J32" s="115"/>
    </row>
    <row r="33" spans="2:13" x14ac:dyDescent="0.2">
      <c r="G33" s="115"/>
      <c r="H33" s="115"/>
      <c r="I33" s="115"/>
      <c r="J33" s="115"/>
    </row>
    <row r="34" spans="2:13" x14ac:dyDescent="0.2">
      <c r="B34" s="115"/>
      <c r="C34" s="115"/>
      <c r="D34" s="115"/>
      <c r="E34" s="115"/>
      <c r="F34" s="115"/>
      <c r="G34" s="115"/>
      <c r="H34" s="115"/>
      <c r="I34" s="115"/>
      <c r="J34" s="115"/>
    </row>
    <row r="35" spans="2:13" x14ac:dyDescent="0.2">
      <c r="H35" s="115"/>
      <c r="I35" s="115"/>
      <c r="J35" s="115"/>
    </row>
    <row r="36" spans="2:13" x14ac:dyDescent="0.2">
      <c r="I36" s="115"/>
      <c r="J36" s="115"/>
      <c r="K36" s="115"/>
      <c r="L36" s="115"/>
    </row>
    <row r="37" spans="2:13" x14ac:dyDescent="0.2">
      <c r="I37" s="115"/>
      <c r="J37" s="115"/>
      <c r="K37" s="115"/>
      <c r="L37" s="115"/>
      <c r="M37" s="115"/>
    </row>
    <row r="38" spans="2:13" x14ac:dyDescent="0.2">
      <c r="L38" s="115"/>
      <c r="M38" s="115"/>
    </row>
    <row r="39" spans="2:13" x14ac:dyDescent="0.2">
      <c r="L39" s="115"/>
      <c r="M39" s="115"/>
    </row>
    <row r="40" spans="2:13" x14ac:dyDescent="0.2">
      <c r="L40" s="115"/>
      <c r="M40" s="115"/>
    </row>
    <row r="41" spans="2:13" x14ac:dyDescent="0.2">
      <c r="L41" s="115"/>
      <c r="M41" s="115"/>
    </row>
    <row r="54" spans="1:1" x14ac:dyDescent="0.2">
      <c r="A54" s="116" t="s">
        <v>52</v>
      </c>
    </row>
  </sheetData>
  <mergeCells count="39">
    <mergeCell ref="B22:D22"/>
    <mergeCell ref="E22:G22"/>
    <mergeCell ref="H22:J22"/>
    <mergeCell ref="K22:M22"/>
    <mergeCell ref="N22:P22"/>
    <mergeCell ref="Q22:S22"/>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K17:M17"/>
    <mergeCell ref="N17:P17"/>
    <mergeCell ref="Q17:S17"/>
    <mergeCell ref="B18:D18"/>
    <mergeCell ref="E18:G18"/>
    <mergeCell ref="H18:J18"/>
    <mergeCell ref="K18:M18"/>
    <mergeCell ref="N18:P18"/>
    <mergeCell ref="Q18:S18"/>
    <mergeCell ref="A1:D1"/>
    <mergeCell ref="B3:D3"/>
    <mergeCell ref="B4:D4"/>
    <mergeCell ref="B17:D17"/>
    <mergeCell ref="E17:G17"/>
    <mergeCell ref="H17:J17"/>
  </mergeCells>
  <pageMargins left="0.25" right="0.25"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D4" sqref="D4:D6"/>
    </sheetView>
  </sheetViews>
  <sheetFormatPr defaultRowHeight="12.75" x14ac:dyDescent="0.2"/>
  <cols>
    <col min="11" max="11" width="14.42578125" bestFit="1" customWidth="1"/>
  </cols>
  <sheetData>
    <row r="1" spans="1:14" ht="15.75" x14ac:dyDescent="0.25">
      <c r="A1" s="9" t="s">
        <v>0</v>
      </c>
      <c r="B1" s="8"/>
      <c r="C1" s="8"/>
      <c r="D1" s="8"/>
      <c r="E1" s="4"/>
      <c r="F1" s="4"/>
      <c r="G1" s="4"/>
      <c r="H1" s="4"/>
      <c r="I1" s="4"/>
    </row>
    <row r="2" spans="1:14" ht="15.75" x14ac:dyDescent="0.25">
      <c r="A2" s="4"/>
      <c r="B2" s="3"/>
      <c r="C2" s="3"/>
      <c r="D2" s="3"/>
      <c r="E2" s="3"/>
      <c r="F2" s="3"/>
      <c r="G2" s="3"/>
      <c r="H2" s="3"/>
      <c r="I2" s="3"/>
    </row>
    <row r="3" spans="1:14" x14ac:dyDescent="0.2">
      <c r="A3" s="54"/>
      <c r="B3" s="54"/>
      <c r="C3" s="54"/>
      <c r="D3" s="40" t="s">
        <v>6</v>
      </c>
      <c r="E3" s="22" t="s">
        <v>7</v>
      </c>
      <c r="F3" s="22" t="s">
        <v>8</v>
      </c>
      <c r="G3" s="22" t="s">
        <v>9</v>
      </c>
      <c r="H3" s="22" t="s">
        <v>10</v>
      </c>
      <c r="I3" s="22" t="s">
        <v>11</v>
      </c>
      <c r="J3" s="23" t="s">
        <v>26</v>
      </c>
      <c r="K3" s="6"/>
      <c r="L3" s="6"/>
      <c r="M3" s="6"/>
      <c r="N3" s="6"/>
    </row>
    <row r="4" spans="1:14" x14ac:dyDescent="0.2">
      <c r="A4" s="55" t="s">
        <v>29</v>
      </c>
      <c r="B4" s="55"/>
      <c r="C4" s="55"/>
      <c r="D4" s="43">
        <f>'Pricing Score Calculation'!E5</f>
        <v>40</v>
      </c>
      <c r="E4" s="47">
        <v>15</v>
      </c>
      <c r="F4" s="47">
        <v>6.8</v>
      </c>
      <c r="G4" s="47">
        <v>6.8</v>
      </c>
      <c r="H4" s="47">
        <v>6.8</v>
      </c>
      <c r="I4" s="47">
        <v>3</v>
      </c>
      <c r="J4" s="41">
        <f>SUM(D4:I4)</f>
        <v>78.399999999999991</v>
      </c>
      <c r="K4" s="7"/>
      <c r="L4" s="7"/>
      <c r="M4" s="7"/>
      <c r="N4" s="7"/>
    </row>
    <row r="5" spans="1:14" x14ac:dyDescent="0.2">
      <c r="A5" s="55" t="s">
        <v>14</v>
      </c>
      <c r="B5" s="55"/>
      <c r="C5" s="55"/>
      <c r="D5" s="43">
        <f>'Pricing Score Calculation'!E6</f>
        <v>35.847526358475264</v>
      </c>
      <c r="E5" s="47">
        <v>17</v>
      </c>
      <c r="F5" s="47">
        <v>7</v>
      </c>
      <c r="G5" s="47">
        <v>8</v>
      </c>
      <c r="H5" s="47">
        <v>6.8</v>
      </c>
      <c r="I5" s="47">
        <v>3.4</v>
      </c>
      <c r="J5" s="41">
        <f>SUM(D5:I5)</f>
        <v>78.047526358475267</v>
      </c>
      <c r="K5" s="7"/>
      <c r="L5" s="7"/>
      <c r="M5" s="7"/>
      <c r="N5" s="7"/>
    </row>
    <row r="6" spans="1:14" x14ac:dyDescent="0.2">
      <c r="A6" s="55" t="s">
        <v>30</v>
      </c>
      <c r="B6" s="55"/>
      <c r="C6" s="55"/>
      <c r="D6" s="43">
        <f>'Pricing Score Calculation'!E7</f>
        <v>36.528925619834709</v>
      </c>
      <c r="E6" s="47">
        <v>15</v>
      </c>
      <c r="F6" s="47">
        <v>6</v>
      </c>
      <c r="G6" s="47">
        <v>6.8</v>
      </c>
      <c r="H6" s="47">
        <v>6</v>
      </c>
      <c r="I6" s="47">
        <v>3</v>
      </c>
      <c r="J6" s="41">
        <f>SUM(D6:I6)</f>
        <v>73.328925619834706</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row>
    <row r="3" spans="1:14" x14ac:dyDescent="0.2">
      <c r="A3" s="54"/>
      <c r="B3" s="54"/>
      <c r="C3" s="54"/>
      <c r="D3" s="40" t="s">
        <v>6</v>
      </c>
      <c r="E3" s="22" t="s">
        <v>7</v>
      </c>
      <c r="F3" s="22" t="s">
        <v>8</v>
      </c>
      <c r="G3" s="22" t="s">
        <v>9</v>
      </c>
      <c r="H3" s="22" t="s">
        <v>10</v>
      </c>
      <c r="I3" s="22" t="s">
        <v>11</v>
      </c>
      <c r="J3" s="23" t="s">
        <v>26</v>
      </c>
      <c r="K3" s="6"/>
      <c r="L3" s="6"/>
      <c r="M3" s="6"/>
      <c r="N3" s="6"/>
    </row>
    <row r="4" spans="1:14" x14ac:dyDescent="0.2">
      <c r="A4" s="55" t="s">
        <v>29</v>
      </c>
      <c r="B4" s="55"/>
      <c r="C4" s="55"/>
      <c r="D4" s="43">
        <f>'Pricing Score Calculation'!E5</f>
        <v>40</v>
      </c>
      <c r="E4" s="48">
        <v>5</v>
      </c>
      <c r="F4" s="48">
        <v>4</v>
      </c>
      <c r="G4" s="48">
        <v>2.8</v>
      </c>
      <c r="H4" s="48">
        <v>2</v>
      </c>
      <c r="I4" s="48">
        <v>2</v>
      </c>
      <c r="J4" s="41">
        <f>SUM(D4:I4)</f>
        <v>55.8</v>
      </c>
      <c r="K4" s="7"/>
      <c r="L4" s="7"/>
      <c r="M4" s="7"/>
      <c r="N4" s="7"/>
    </row>
    <row r="5" spans="1:14" x14ac:dyDescent="0.2">
      <c r="A5" s="55" t="s">
        <v>14</v>
      </c>
      <c r="B5" s="55"/>
      <c r="C5" s="55"/>
      <c r="D5" s="43">
        <f>'Pricing Score Calculation'!E6</f>
        <v>35.847526358475264</v>
      </c>
      <c r="E5" s="48">
        <v>10</v>
      </c>
      <c r="F5" s="48">
        <v>6</v>
      </c>
      <c r="G5" s="48">
        <v>8</v>
      </c>
      <c r="H5" s="48">
        <v>6.8</v>
      </c>
      <c r="I5" s="48">
        <v>5</v>
      </c>
      <c r="J5" s="41">
        <f>SUM(D5:I5)</f>
        <v>71.647526358475261</v>
      </c>
      <c r="K5" s="7"/>
      <c r="L5" s="7"/>
      <c r="M5" s="7"/>
      <c r="N5" s="7"/>
    </row>
    <row r="6" spans="1:14" x14ac:dyDescent="0.2">
      <c r="A6" s="55" t="s">
        <v>30</v>
      </c>
      <c r="B6" s="55"/>
      <c r="C6" s="55"/>
      <c r="D6" s="43">
        <f>'Pricing Score Calculation'!E7</f>
        <v>36.528925619834709</v>
      </c>
      <c r="E6" s="48">
        <v>5</v>
      </c>
      <c r="F6" s="48">
        <v>2</v>
      </c>
      <c r="G6" s="48">
        <v>2</v>
      </c>
      <c r="H6" s="48">
        <v>2</v>
      </c>
      <c r="I6" s="48">
        <v>1</v>
      </c>
      <c r="J6" s="41">
        <f>SUM(D6:I6)</f>
        <v>48.528925619834709</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c r="J2" s="3"/>
    </row>
    <row r="3" spans="1:14" x14ac:dyDescent="0.2">
      <c r="A3" s="54"/>
      <c r="B3" s="54"/>
      <c r="C3" s="54"/>
      <c r="D3" s="40" t="s">
        <v>6</v>
      </c>
      <c r="E3" s="22" t="s">
        <v>7</v>
      </c>
      <c r="F3" s="22" t="s">
        <v>8</v>
      </c>
      <c r="G3" s="22" t="s">
        <v>9</v>
      </c>
      <c r="H3" s="22" t="s">
        <v>10</v>
      </c>
      <c r="I3" s="22" t="s">
        <v>11</v>
      </c>
      <c r="J3" s="23" t="s">
        <v>26</v>
      </c>
      <c r="K3" s="6"/>
      <c r="L3" s="6"/>
      <c r="M3" s="6"/>
      <c r="N3" s="6"/>
    </row>
    <row r="4" spans="1:14" x14ac:dyDescent="0.2">
      <c r="A4" s="55" t="s">
        <v>29</v>
      </c>
      <c r="B4" s="55"/>
      <c r="C4" s="55"/>
      <c r="D4" s="43">
        <f>'Pricing Score Calculation'!E5</f>
        <v>40</v>
      </c>
      <c r="E4" s="49">
        <v>12</v>
      </c>
      <c r="F4" s="49">
        <v>8</v>
      </c>
      <c r="G4" s="49">
        <v>6</v>
      </c>
      <c r="H4" s="49">
        <v>6</v>
      </c>
      <c r="I4" s="49">
        <v>3</v>
      </c>
      <c r="J4" s="41">
        <f>SUM(D4:I4)</f>
        <v>75</v>
      </c>
      <c r="K4" s="7"/>
      <c r="L4" s="7"/>
      <c r="M4" s="7"/>
      <c r="N4" s="7"/>
    </row>
    <row r="5" spans="1:14" x14ac:dyDescent="0.2">
      <c r="A5" s="55" t="s">
        <v>14</v>
      </c>
      <c r="B5" s="55"/>
      <c r="C5" s="55"/>
      <c r="D5" s="43">
        <f>'Pricing Score Calculation'!E6</f>
        <v>35.847526358475264</v>
      </c>
      <c r="E5" s="49">
        <v>15</v>
      </c>
      <c r="F5" s="49">
        <v>8</v>
      </c>
      <c r="G5" s="49">
        <v>8</v>
      </c>
      <c r="H5" s="49">
        <v>8</v>
      </c>
      <c r="I5" s="49">
        <v>4</v>
      </c>
      <c r="J5" s="41">
        <f>SUM(D5:I5)</f>
        <v>78.847526358475264</v>
      </c>
      <c r="K5" s="7"/>
      <c r="L5" s="7"/>
      <c r="M5" s="7"/>
      <c r="N5" s="7"/>
    </row>
    <row r="6" spans="1:14" x14ac:dyDescent="0.2">
      <c r="A6" s="55" t="s">
        <v>30</v>
      </c>
      <c r="B6" s="55"/>
      <c r="C6" s="55"/>
      <c r="D6" s="43">
        <f>'Pricing Score Calculation'!E7</f>
        <v>36.528925619834709</v>
      </c>
      <c r="E6" s="49">
        <v>11</v>
      </c>
      <c r="F6" s="49">
        <v>8</v>
      </c>
      <c r="G6" s="49">
        <v>6</v>
      </c>
      <c r="H6" s="49">
        <v>8</v>
      </c>
      <c r="I6" s="49">
        <v>3</v>
      </c>
      <c r="J6" s="41">
        <f>SUM(D6:I6)</f>
        <v>72.528925619834709</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54"/>
      <c r="B3" s="54"/>
      <c r="C3" s="54"/>
      <c r="D3" s="40" t="s">
        <v>6</v>
      </c>
      <c r="E3" s="22" t="s">
        <v>7</v>
      </c>
      <c r="F3" s="22" t="s">
        <v>8</v>
      </c>
      <c r="G3" s="22" t="s">
        <v>9</v>
      </c>
      <c r="H3" s="22" t="s">
        <v>10</v>
      </c>
      <c r="I3" s="22" t="s">
        <v>11</v>
      </c>
      <c r="J3" s="23" t="s">
        <v>26</v>
      </c>
      <c r="K3" s="6"/>
      <c r="L3" s="6"/>
      <c r="M3" s="6"/>
      <c r="N3" s="6"/>
      <c r="O3" s="7"/>
    </row>
    <row r="4" spans="1:15" x14ac:dyDescent="0.2">
      <c r="A4" s="55" t="s">
        <v>29</v>
      </c>
      <c r="B4" s="55"/>
      <c r="C4" s="55"/>
      <c r="D4" s="43">
        <f>'Pricing Score Calculation'!E5</f>
        <v>40</v>
      </c>
      <c r="E4" s="50">
        <v>7</v>
      </c>
      <c r="F4" s="50">
        <v>3.2</v>
      </c>
      <c r="G4" s="50">
        <v>5</v>
      </c>
      <c r="H4" s="50">
        <v>5.2</v>
      </c>
      <c r="I4" s="50">
        <v>2.5</v>
      </c>
      <c r="J4" s="41">
        <f>SUM(D4:I4)</f>
        <v>62.900000000000006</v>
      </c>
      <c r="K4" s="7"/>
      <c r="L4" s="7"/>
      <c r="M4" s="7"/>
      <c r="N4" s="7"/>
      <c r="O4" s="7"/>
    </row>
    <row r="5" spans="1:15" x14ac:dyDescent="0.2">
      <c r="A5" s="55" t="s">
        <v>14</v>
      </c>
      <c r="B5" s="55"/>
      <c r="C5" s="55"/>
      <c r="D5" s="43">
        <f>'Pricing Score Calculation'!E6</f>
        <v>35.847526358475264</v>
      </c>
      <c r="E5" s="50">
        <v>14</v>
      </c>
      <c r="F5" s="50">
        <v>5.4</v>
      </c>
      <c r="G5" s="50">
        <v>6.8</v>
      </c>
      <c r="H5" s="50">
        <v>6.8</v>
      </c>
      <c r="I5" s="50">
        <v>3.8</v>
      </c>
      <c r="J5" s="41">
        <f>SUM(D5:I5)</f>
        <v>72.647526358475261</v>
      </c>
      <c r="K5" s="7"/>
      <c r="L5" s="7"/>
      <c r="M5" s="7"/>
      <c r="N5" s="7"/>
      <c r="O5" s="7"/>
    </row>
    <row r="6" spans="1:15" x14ac:dyDescent="0.2">
      <c r="A6" s="55" t="s">
        <v>30</v>
      </c>
      <c r="B6" s="55"/>
      <c r="C6" s="55"/>
      <c r="D6" s="43">
        <f>'Pricing Score Calculation'!E7</f>
        <v>36.528925619834709</v>
      </c>
      <c r="E6" s="50">
        <v>5</v>
      </c>
      <c r="F6" s="50">
        <v>2.6</v>
      </c>
      <c r="G6" s="50">
        <v>2.8</v>
      </c>
      <c r="H6" s="50">
        <v>2.8</v>
      </c>
      <c r="I6" s="50">
        <v>2.5</v>
      </c>
      <c r="J6" s="41">
        <f>SUM(D6:I6)</f>
        <v>52.228925619834705</v>
      </c>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row>
    <row r="11" spans="1:15" x14ac:dyDescent="0.2">
      <c r="A11" s="7"/>
      <c r="B11" s="7"/>
      <c r="C11" s="7"/>
      <c r="D11" s="7"/>
      <c r="E11" s="7"/>
      <c r="F11" s="7"/>
      <c r="G11" s="7"/>
      <c r="H11" s="7"/>
      <c r="I11" s="7"/>
      <c r="J11" s="7"/>
      <c r="K11" s="7"/>
      <c r="L11" s="7"/>
      <c r="M11" s="7"/>
      <c r="N11" s="7"/>
    </row>
    <row r="12" spans="1:15" x14ac:dyDescent="0.2">
      <c r="A12" s="7"/>
      <c r="B12" s="7"/>
      <c r="C12" s="7"/>
      <c r="D12" s="7"/>
      <c r="E12" s="7"/>
      <c r="F12" s="7"/>
      <c r="G12" s="7"/>
      <c r="H12" s="7"/>
      <c r="I12" s="7"/>
      <c r="J12" s="7"/>
      <c r="K12" s="7"/>
      <c r="L12" s="7"/>
      <c r="M12" s="7"/>
      <c r="N12" s="7"/>
    </row>
    <row r="13" spans="1:15" x14ac:dyDescent="0.2">
      <c r="A13" s="7"/>
      <c r="B13" s="7"/>
      <c r="C13" s="7"/>
      <c r="D13" s="7"/>
      <c r="E13" s="7"/>
      <c r="F13" s="7"/>
      <c r="G13" s="7"/>
      <c r="H13" s="7"/>
      <c r="I13" s="7"/>
      <c r="J13" s="7"/>
      <c r="K13" s="7"/>
      <c r="L13" s="7"/>
      <c r="M13" s="7"/>
      <c r="N13" s="7"/>
    </row>
    <row r="14" spans="1:15" x14ac:dyDescent="0.2">
      <c r="A14" s="7"/>
      <c r="B14" s="7"/>
      <c r="C14" s="7"/>
      <c r="D14" s="7"/>
      <c r="E14" s="7"/>
      <c r="F14" s="7"/>
      <c r="G14" s="7"/>
      <c r="H14" s="7"/>
      <c r="I14" s="7"/>
      <c r="J14" s="7"/>
      <c r="K14" s="7"/>
      <c r="L14" s="7"/>
      <c r="M14" s="7"/>
      <c r="N14" s="7"/>
    </row>
    <row r="15" spans="1:15" x14ac:dyDescent="0.2">
      <c r="A15" s="7"/>
      <c r="B15" s="7"/>
      <c r="C15" s="7"/>
      <c r="D15" s="7"/>
      <c r="E15" s="7"/>
      <c r="F15" s="7"/>
      <c r="G15" s="7"/>
      <c r="H15" s="7"/>
      <c r="I15" s="7"/>
      <c r="J15" s="7"/>
      <c r="K15" s="7"/>
      <c r="L15" s="7"/>
      <c r="M15" s="7"/>
      <c r="N15" s="7"/>
    </row>
    <row r="16" spans="1:15"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D4" sqref="D4:D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4" ht="15.75" x14ac:dyDescent="0.25">
      <c r="A1" s="9" t="s">
        <v>0</v>
      </c>
      <c r="B1" s="8"/>
      <c r="C1" s="8"/>
      <c r="D1" s="8"/>
      <c r="E1" s="4"/>
      <c r="F1" s="4"/>
      <c r="G1" s="4"/>
      <c r="H1" s="4"/>
      <c r="I1" s="4"/>
    </row>
    <row r="2" spans="1:14" ht="15.75" x14ac:dyDescent="0.25">
      <c r="A2" s="4"/>
      <c r="B2" s="3"/>
      <c r="C2" s="3"/>
      <c r="D2" s="3"/>
      <c r="E2" s="3"/>
      <c r="F2" s="3"/>
      <c r="G2" s="3"/>
      <c r="H2" s="3"/>
      <c r="I2" s="3"/>
      <c r="J2" s="3"/>
    </row>
    <row r="3" spans="1:14" x14ac:dyDescent="0.2">
      <c r="A3" s="54"/>
      <c r="B3" s="54"/>
      <c r="C3" s="54"/>
      <c r="D3" s="40" t="s">
        <v>6</v>
      </c>
      <c r="E3" s="22" t="s">
        <v>7</v>
      </c>
      <c r="F3" s="22" t="s">
        <v>8</v>
      </c>
      <c r="G3" s="22" t="s">
        <v>9</v>
      </c>
      <c r="H3" s="22" t="s">
        <v>10</v>
      </c>
      <c r="I3" s="22" t="s">
        <v>11</v>
      </c>
      <c r="J3" s="23" t="s">
        <v>26</v>
      </c>
      <c r="K3" s="6"/>
      <c r="L3" s="6"/>
      <c r="M3" s="6"/>
      <c r="N3" s="6"/>
    </row>
    <row r="4" spans="1:14" x14ac:dyDescent="0.2">
      <c r="A4" s="55" t="s">
        <v>29</v>
      </c>
      <c r="B4" s="55"/>
      <c r="C4" s="55"/>
      <c r="D4" s="43">
        <f>'Pricing Score Calculation'!E5</f>
        <v>40</v>
      </c>
      <c r="E4" s="51">
        <v>5</v>
      </c>
      <c r="F4" s="51">
        <v>2</v>
      </c>
      <c r="G4" s="51">
        <v>6</v>
      </c>
      <c r="H4" s="51">
        <v>6</v>
      </c>
      <c r="I4" s="51">
        <v>2</v>
      </c>
      <c r="J4" s="41">
        <f>SUM(D4:I4)</f>
        <v>61</v>
      </c>
    </row>
    <row r="5" spans="1:14" x14ac:dyDescent="0.2">
      <c r="A5" s="55" t="s">
        <v>14</v>
      </c>
      <c r="B5" s="55"/>
      <c r="C5" s="55"/>
      <c r="D5" s="43">
        <f>'Pricing Score Calculation'!E6</f>
        <v>35.847526358475264</v>
      </c>
      <c r="E5" s="51">
        <v>12.5</v>
      </c>
      <c r="F5" s="51">
        <v>4.8</v>
      </c>
      <c r="G5" s="51">
        <v>6</v>
      </c>
      <c r="H5" s="51">
        <v>6</v>
      </c>
      <c r="I5" s="51">
        <v>4</v>
      </c>
      <c r="J5" s="41">
        <f>SUM(D5:I5)</f>
        <v>69.147526358475261</v>
      </c>
    </row>
    <row r="6" spans="1:14" x14ac:dyDescent="0.2">
      <c r="A6" s="55" t="s">
        <v>30</v>
      </c>
      <c r="B6" s="55"/>
      <c r="C6" s="55"/>
      <c r="D6" s="43">
        <f>'Pricing Score Calculation'!E7</f>
        <v>36.528925619834709</v>
      </c>
      <c r="E6" s="51">
        <v>5</v>
      </c>
      <c r="F6" s="51">
        <v>4</v>
      </c>
      <c r="G6" s="51">
        <v>4</v>
      </c>
      <c r="H6" s="51">
        <v>5</v>
      </c>
      <c r="I6" s="51">
        <v>1</v>
      </c>
      <c r="J6" s="41">
        <f>SUM(D6:I6)</f>
        <v>55.528925619834709</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J46" sqref="J4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4" ht="15.75" x14ac:dyDescent="0.25">
      <c r="A1" s="9" t="s">
        <v>0</v>
      </c>
      <c r="B1" s="8"/>
      <c r="C1" s="8"/>
      <c r="D1" s="8"/>
      <c r="E1" s="4"/>
      <c r="F1" s="4"/>
      <c r="G1" s="4"/>
      <c r="H1" s="4"/>
      <c r="I1" s="4"/>
    </row>
    <row r="2" spans="1:14" ht="15.75" x14ac:dyDescent="0.25">
      <c r="A2" s="4"/>
      <c r="B2" s="3"/>
      <c r="C2" s="3"/>
      <c r="D2" s="3"/>
      <c r="E2" s="3"/>
      <c r="F2" s="3"/>
      <c r="G2" s="3"/>
      <c r="H2" s="3"/>
      <c r="I2" s="3"/>
      <c r="J2" s="3"/>
    </row>
    <row r="3" spans="1:14" x14ac:dyDescent="0.2">
      <c r="A3" s="54"/>
      <c r="B3" s="54"/>
      <c r="C3" s="54"/>
      <c r="D3" s="40" t="s">
        <v>6</v>
      </c>
      <c r="E3" s="22" t="s">
        <v>7</v>
      </c>
      <c r="F3" s="22" t="s">
        <v>8</v>
      </c>
      <c r="G3" s="22" t="s">
        <v>9</v>
      </c>
      <c r="H3" s="22" t="s">
        <v>10</v>
      </c>
      <c r="I3" s="22" t="s">
        <v>11</v>
      </c>
      <c r="J3" s="23" t="s">
        <v>26</v>
      </c>
      <c r="K3" s="6"/>
      <c r="L3" s="6"/>
      <c r="M3" s="6"/>
      <c r="N3" s="6"/>
    </row>
    <row r="4" spans="1:14" x14ac:dyDescent="0.2">
      <c r="A4" s="55" t="s">
        <v>29</v>
      </c>
      <c r="B4" s="55"/>
      <c r="C4" s="55"/>
      <c r="D4" s="43">
        <f>'Pricing Score Calculation'!E5</f>
        <v>40</v>
      </c>
      <c r="E4" s="53">
        <v>10</v>
      </c>
      <c r="F4" s="53">
        <v>4</v>
      </c>
      <c r="G4" s="53">
        <v>6</v>
      </c>
      <c r="H4" s="53">
        <v>6</v>
      </c>
      <c r="I4" s="53">
        <v>3</v>
      </c>
      <c r="J4" s="41">
        <f>SUM(D4:I4)</f>
        <v>69</v>
      </c>
    </row>
    <row r="5" spans="1:14" x14ac:dyDescent="0.2">
      <c r="A5" s="55" t="s">
        <v>14</v>
      </c>
      <c r="B5" s="55"/>
      <c r="C5" s="55"/>
      <c r="D5" s="43">
        <f>'Pricing Score Calculation'!E6</f>
        <v>35.847526358475264</v>
      </c>
      <c r="E5" s="53">
        <v>17.5</v>
      </c>
      <c r="F5" s="53">
        <v>7</v>
      </c>
      <c r="G5" s="53">
        <v>9</v>
      </c>
      <c r="H5" s="53">
        <v>8</v>
      </c>
      <c r="I5" s="53">
        <v>4.5</v>
      </c>
      <c r="J5" s="41">
        <f>SUM(D5:I5)</f>
        <v>81.847526358475264</v>
      </c>
    </row>
    <row r="6" spans="1:14" x14ac:dyDescent="0.2">
      <c r="A6" s="55" t="s">
        <v>30</v>
      </c>
      <c r="B6" s="55"/>
      <c r="C6" s="55"/>
      <c r="D6" s="43">
        <f>'Pricing Score Calculation'!E7</f>
        <v>36.528925619834709</v>
      </c>
      <c r="E6" s="53">
        <v>5</v>
      </c>
      <c r="F6" s="53">
        <v>2</v>
      </c>
      <c r="G6" s="53">
        <v>4</v>
      </c>
      <c r="H6" s="53">
        <v>4</v>
      </c>
      <c r="I6" s="53">
        <v>1.5</v>
      </c>
      <c r="J6" s="41">
        <f>SUM(D6:I6)</f>
        <v>53.028925619834709</v>
      </c>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9"/>
  <sheetViews>
    <sheetView workbookViewId="0">
      <selection activeCell="H16" sqref="H16"/>
    </sheetView>
  </sheetViews>
  <sheetFormatPr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60" t="s">
        <v>24</v>
      </c>
      <c r="B1" s="60"/>
      <c r="C1" s="37"/>
      <c r="D1" s="37"/>
      <c r="E1" s="37"/>
    </row>
    <row r="2" spans="1:16" x14ac:dyDescent="0.2">
      <c r="A2" s="62" t="s">
        <v>18</v>
      </c>
      <c r="B2" s="65" t="s">
        <v>19</v>
      </c>
      <c r="C2" s="68" t="s">
        <v>22</v>
      </c>
      <c r="D2" s="68" t="s">
        <v>20</v>
      </c>
      <c r="E2" s="68" t="s">
        <v>21</v>
      </c>
      <c r="G2" s="61" t="s">
        <v>32</v>
      </c>
      <c r="H2" s="61"/>
      <c r="I2" s="61"/>
      <c r="J2" s="61"/>
      <c r="K2" s="61"/>
      <c r="L2" s="61"/>
      <c r="M2" s="61"/>
      <c r="N2" s="61"/>
      <c r="O2" s="61"/>
      <c r="P2" s="61"/>
    </row>
    <row r="3" spans="1:16" x14ac:dyDescent="0.2">
      <c r="A3" s="63"/>
      <c r="B3" s="66"/>
      <c r="C3" s="69"/>
      <c r="D3" s="69"/>
      <c r="E3" s="69"/>
      <c r="G3" s="61"/>
      <c r="H3" s="61"/>
      <c r="I3" s="61"/>
      <c r="J3" s="61"/>
      <c r="K3" s="61"/>
      <c r="L3" s="61"/>
      <c r="M3" s="61"/>
      <c r="N3" s="61"/>
      <c r="O3" s="61"/>
      <c r="P3" s="61"/>
    </row>
    <row r="4" spans="1:16" ht="13.5" thickBot="1" x14ac:dyDescent="0.25">
      <c r="A4" s="64"/>
      <c r="B4" s="67"/>
      <c r="C4" s="70"/>
      <c r="D4" s="70"/>
      <c r="E4" s="70"/>
      <c r="G4" s="61"/>
      <c r="H4" s="61"/>
      <c r="I4" s="61"/>
      <c r="J4" s="61"/>
      <c r="K4" s="61"/>
      <c r="L4" s="61"/>
      <c r="M4" s="61"/>
      <c r="N4" s="61"/>
      <c r="O4" s="61"/>
      <c r="P4" s="61"/>
    </row>
    <row r="5" spans="1:16" x14ac:dyDescent="0.2">
      <c r="A5" s="26" t="s">
        <v>29</v>
      </c>
      <c r="B5" s="39">
        <v>1105000</v>
      </c>
      <c r="C5" s="56">
        <v>40</v>
      </c>
      <c r="D5" s="58">
        <f>MIN(B5:B7)</f>
        <v>1105000</v>
      </c>
      <c r="E5" s="28">
        <f>$C$5*($D$5/B5)</f>
        <v>40</v>
      </c>
    </row>
    <row r="6" spans="1:16" x14ac:dyDescent="0.2">
      <c r="A6" s="26" t="s">
        <v>14</v>
      </c>
      <c r="B6" s="39">
        <v>1233000</v>
      </c>
      <c r="C6" s="57"/>
      <c r="D6" s="59"/>
      <c r="E6" s="28">
        <f t="shared" ref="E6:E7" si="0">$C$5*($D$5/B6)</f>
        <v>35.847526358475264</v>
      </c>
    </row>
    <row r="7" spans="1:16" x14ac:dyDescent="0.2">
      <c r="A7" s="26" t="s">
        <v>30</v>
      </c>
      <c r="B7" s="39">
        <v>1210000</v>
      </c>
      <c r="C7" s="57"/>
      <c r="D7" s="59"/>
      <c r="E7" s="28">
        <f t="shared" si="0"/>
        <v>36.528925619834709</v>
      </c>
    </row>
    <row r="8" spans="1:16" x14ac:dyDescent="0.2">
      <c r="I8" s="38"/>
      <c r="J8" s="38"/>
      <c r="K8" s="38"/>
      <c r="L8" s="38"/>
      <c r="M8" s="38"/>
      <c r="N8" s="38"/>
      <c r="O8" s="38"/>
    </row>
    <row r="17" spans="2:3" x14ac:dyDescent="0.2">
      <c r="B17" s="26"/>
      <c r="C17" s="26"/>
    </row>
    <row r="18" spans="2:3" x14ac:dyDescent="0.2">
      <c r="B18" s="26"/>
      <c r="C18" s="26"/>
    </row>
    <row r="19" spans="2:3" x14ac:dyDescent="0.2">
      <c r="B19" s="26"/>
      <c r="C19" s="26"/>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selection activeCell="U14" sqref="U14"/>
    </sheetView>
  </sheetViews>
  <sheetFormatPr defaultRowHeight="15" x14ac:dyDescent="0.2"/>
  <cols>
    <col min="1" max="1" width="33" style="12" customWidth="1"/>
    <col min="2" max="3" width="7" style="12" bestFit="1" customWidth="1"/>
    <col min="4" max="8" width="7.7109375" style="12" customWidth="1"/>
    <col min="9" max="9" width="8.85546875" style="12" customWidth="1"/>
    <col min="10" max="10" width="7.5703125" style="12" customWidth="1"/>
    <col min="11" max="11" width="8.28515625" style="12" customWidth="1"/>
    <col min="12" max="15" width="4.140625" style="12" bestFit="1" customWidth="1"/>
    <col min="16" max="17" width="4.140625" style="12" customWidth="1"/>
    <col min="18" max="18" width="4.140625" style="12" bestFit="1" customWidth="1"/>
    <col min="19" max="19" width="7.140625" style="12" bestFit="1" customWidth="1"/>
    <col min="20" max="16384" width="9.140625" style="12"/>
  </cols>
  <sheetData>
    <row r="1" spans="1:21" ht="15.75" x14ac:dyDescent="0.25">
      <c r="A1" s="10" t="s">
        <v>12</v>
      </c>
      <c r="B1" s="11"/>
      <c r="C1" s="10"/>
      <c r="D1" s="10"/>
      <c r="E1" s="10"/>
      <c r="F1" s="10"/>
      <c r="G1" s="10"/>
      <c r="H1" s="10"/>
      <c r="I1" s="10"/>
      <c r="J1" s="10"/>
    </row>
    <row r="2" spans="1:21" ht="6" customHeight="1" x14ac:dyDescent="0.25">
      <c r="A2" s="10"/>
      <c r="B2" s="11"/>
      <c r="C2" s="10"/>
      <c r="D2" s="10"/>
      <c r="E2" s="10"/>
      <c r="F2" s="10"/>
      <c r="G2" s="10"/>
      <c r="H2" s="10"/>
      <c r="I2" s="10"/>
      <c r="J2" s="10"/>
    </row>
    <row r="3" spans="1:21" ht="15.75" x14ac:dyDescent="0.25">
      <c r="A3" s="71" t="s">
        <v>31</v>
      </c>
      <c r="B3" s="71"/>
      <c r="C3" s="71"/>
      <c r="D3" s="71"/>
      <c r="E3" s="71"/>
      <c r="F3" s="71"/>
      <c r="G3" s="71"/>
      <c r="H3" s="71"/>
      <c r="I3" s="71"/>
      <c r="J3" s="71"/>
    </row>
    <row r="4" spans="1:21" x14ac:dyDescent="0.2">
      <c r="A4" s="11"/>
      <c r="B4" s="11"/>
      <c r="C4" s="11"/>
      <c r="D4" s="11"/>
      <c r="E4" s="11"/>
      <c r="F4" s="11"/>
      <c r="G4" s="11"/>
      <c r="H4" s="11"/>
      <c r="I4" s="13"/>
      <c r="J4" s="13"/>
    </row>
    <row r="5" spans="1:21" ht="15.75" x14ac:dyDescent="0.25">
      <c r="H5" s="29"/>
      <c r="I5" s="27" t="s">
        <v>23</v>
      </c>
      <c r="J5" s="14"/>
      <c r="K5" s="27"/>
      <c r="L5" s="14"/>
      <c r="S5" s="72" t="s">
        <v>16</v>
      </c>
      <c r="T5" s="72"/>
    </row>
    <row r="6" spans="1:21" s="17" customFormat="1" ht="135" customHeight="1" x14ac:dyDescent="0.2">
      <c r="A6" s="15"/>
      <c r="B6" s="16" t="s">
        <v>1</v>
      </c>
      <c r="C6" s="16" t="s">
        <v>2</v>
      </c>
      <c r="D6" s="16" t="s">
        <v>3</v>
      </c>
      <c r="E6" s="16" t="s">
        <v>4</v>
      </c>
      <c r="F6" s="16" t="s">
        <v>5</v>
      </c>
      <c r="G6" s="16" t="s">
        <v>27</v>
      </c>
      <c r="H6" s="45" t="s">
        <v>28</v>
      </c>
      <c r="I6" s="32" t="s">
        <v>17</v>
      </c>
      <c r="K6" s="12"/>
      <c r="L6" s="16" t="str">
        <f t="shared" ref="L6:R6" si="0">B6</f>
        <v>Evaluator 1</v>
      </c>
      <c r="M6" s="16" t="str">
        <f t="shared" si="0"/>
        <v>Evaluator 2</v>
      </c>
      <c r="N6" s="16" t="str">
        <f t="shared" si="0"/>
        <v>Evaluator 3</v>
      </c>
      <c r="O6" s="16" t="str">
        <f t="shared" si="0"/>
        <v>Evaluator 4</v>
      </c>
      <c r="P6" s="16" t="str">
        <f t="shared" si="0"/>
        <v>Evaluator 5</v>
      </c>
      <c r="Q6" s="16" t="str">
        <f t="shared" si="0"/>
        <v>Evaluator 6</v>
      </c>
      <c r="R6" s="16" t="str">
        <f t="shared" si="0"/>
        <v>Evaluator 7</v>
      </c>
      <c r="S6" s="32" t="s">
        <v>25</v>
      </c>
      <c r="T6" s="24" t="s">
        <v>15</v>
      </c>
    </row>
    <row r="7" spans="1:21" ht="16.5" customHeight="1" x14ac:dyDescent="0.2">
      <c r="A7" s="19" t="str">
        <f>'Evaluator 1'!A4:C4</f>
        <v>CMC</v>
      </c>
      <c r="B7" s="42">
        <f>'Evaluator 1'!J4</f>
        <v>70</v>
      </c>
      <c r="C7" s="42">
        <f>'Evaluator 2'!J4</f>
        <v>78.399999999999991</v>
      </c>
      <c r="D7" s="42">
        <f>'Evaluator 3'!J4</f>
        <v>55.8</v>
      </c>
      <c r="E7" s="42">
        <f>'Evaluator 4'!J4</f>
        <v>75</v>
      </c>
      <c r="F7" s="42">
        <f>'Evaluator 5'!J4</f>
        <v>62.900000000000006</v>
      </c>
      <c r="G7" s="42">
        <f>'Evaluator 6'!J4</f>
        <v>61</v>
      </c>
      <c r="H7" s="44">
        <f>'Evaluator 7'!J4</f>
        <v>69</v>
      </c>
      <c r="I7" s="33">
        <f>AVERAGE(B7:H7)</f>
        <v>67.44285714285715</v>
      </c>
      <c r="J7" s="30"/>
      <c r="K7" s="30"/>
      <c r="L7" s="18">
        <f>RANK(B7,$B$7:$B$9,0)</f>
        <v>2</v>
      </c>
      <c r="M7" s="18">
        <f>RANK(C7,$C$7:$C$9,0)</f>
        <v>1</v>
      </c>
      <c r="N7" s="18">
        <f>RANK(D7,$D$7:$D$9,0)</f>
        <v>2</v>
      </c>
      <c r="O7" s="18">
        <f>RANK(E7,$E$7:$E$9,0)</f>
        <v>2</v>
      </c>
      <c r="P7" s="18">
        <f>RANK(F7,$F$7:$F$9,0)</f>
        <v>2</v>
      </c>
      <c r="Q7" s="18">
        <f>RANK(G7,$G$7:$G$9,0)</f>
        <v>2</v>
      </c>
      <c r="R7" s="18">
        <f>RANK(H7,$H$7:$H$9,0)</f>
        <v>2</v>
      </c>
      <c r="S7" s="35">
        <f>AVERAGE(L7:R7)</f>
        <v>1.8571428571428572</v>
      </c>
      <c r="T7" s="35">
        <f>RANK(S7,$S$7:$S$9,1)</f>
        <v>2</v>
      </c>
    </row>
    <row r="8" spans="1:21" ht="16.5" customHeight="1" x14ac:dyDescent="0.2">
      <c r="A8" s="19" t="str">
        <f>'Evaluator 1'!A5:C5</f>
        <v>Vaughn</v>
      </c>
      <c r="B8" s="42">
        <f>'Evaluator 1'!J5</f>
        <v>74.847526358475264</v>
      </c>
      <c r="C8" s="42">
        <f>'Evaluator 2'!J5</f>
        <v>78.047526358475267</v>
      </c>
      <c r="D8" s="42">
        <f>'Evaluator 3'!J5</f>
        <v>71.647526358475261</v>
      </c>
      <c r="E8" s="42">
        <f>'Evaluator 4'!J5</f>
        <v>78.847526358475264</v>
      </c>
      <c r="F8" s="42">
        <f>'Evaluator 5'!J5</f>
        <v>72.647526358475261</v>
      </c>
      <c r="G8" s="42">
        <f>'Evaluator 6'!J5</f>
        <v>69.147526358475261</v>
      </c>
      <c r="H8" s="44">
        <f>'Evaluator 7'!J5</f>
        <v>81.847526358475264</v>
      </c>
      <c r="I8" s="34">
        <f>AVERAGE(B8:H8)</f>
        <v>75.2903835013324</v>
      </c>
      <c r="J8" s="31"/>
      <c r="K8" s="31"/>
      <c r="L8" s="18">
        <f>RANK(B8,$B$7:$B$9,0)</f>
        <v>1</v>
      </c>
      <c r="M8" s="18">
        <f>RANK(C8,$C$7:$C$9,0)</f>
        <v>2</v>
      </c>
      <c r="N8" s="18">
        <f>RANK(D8,$D$7:$D$9,0)</f>
        <v>1</v>
      </c>
      <c r="O8" s="18">
        <f>RANK(E8,$E$7:$E$9,0)</f>
        <v>1</v>
      </c>
      <c r="P8" s="18">
        <f>RANK(F8,$F$7:$F$9,0)</f>
        <v>1</v>
      </c>
      <c r="Q8" s="18">
        <f>RANK(G8,$G$7:$G$9,0)</f>
        <v>1</v>
      </c>
      <c r="R8" s="18">
        <f>RANK(H8,$H$7:$H$9,0)</f>
        <v>1</v>
      </c>
      <c r="S8" s="36">
        <f t="shared" ref="S8:S9" si="1">AVERAGE(L8:R8)</f>
        <v>1.1428571428571428</v>
      </c>
      <c r="T8" s="35">
        <f>RANK(S8,$S$7:$S$9,1)</f>
        <v>1</v>
      </c>
      <c r="U8" s="52"/>
    </row>
    <row r="9" spans="1:21" ht="16.5" customHeight="1" x14ac:dyDescent="0.2">
      <c r="A9" s="19" t="str">
        <f>'Evaluator 1'!A6:C6</f>
        <v>W+R Construction</v>
      </c>
      <c r="B9" s="42">
        <f>'Evaluator 1'!J6</f>
        <v>66.528925619834709</v>
      </c>
      <c r="C9" s="42">
        <f>'Evaluator 2'!J6</f>
        <v>73.328925619834706</v>
      </c>
      <c r="D9" s="42">
        <f>'Evaluator 3'!J6</f>
        <v>48.528925619834709</v>
      </c>
      <c r="E9" s="42">
        <f>'Evaluator 4'!J6</f>
        <v>72.528925619834709</v>
      </c>
      <c r="F9" s="42">
        <f>'Evaluator 5'!J6</f>
        <v>52.228925619834705</v>
      </c>
      <c r="G9" s="42">
        <f>'Evaluator 6'!J6</f>
        <v>55.528925619834709</v>
      </c>
      <c r="H9" s="44">
        <f>'Evaluator 7'!J6</f>
        <v>53.028925619834709</v>
      </c>
      <c r="I9" s="34">
        <f>AVERAGE(B9:H9)</f>
        <v>60.24321133412041</v>
      </c>
      <c r="J9" s="31"/>
      <c r="K9" s="31"/>
      <c r="L9" s="18">
        <f>RANK(B9,$B$7:$B$9,0)</f>
        <v>3</v>
      </c>
      <c r="M9" s="18">
        <f>RANK(C9,$C$7:$C$9,0)</f>
        <v>3</v>
      </c>
      <c r="N9" s="18">
        <f>RANK(D9,$D$7:$D$9,0)</f>
        <v>3</v>
      </c>
      <c r="O9" s="18">
        <f>RANK(E9,$E$7:$E$9,0)</f>
        <v>3</v>
      </c>
      <c r="P9" s="18">
        <f>RANK(F9,$F$7:$F$9,0)</f>
        <v>3</v>
      </c>
      <c r="Q9" s="18">
        <f>RANK(G9,$G$7:$G$9,0)</f>
        <v>3</v>
      </c>
      <c r="R9" s="18">
        <f>RANK(H9,$H$7:$H$9,0)</f>
        <v>3</v>
      </c>
      <c r="S9" s="36">
        <f t="shared" si="1"/>
        <v>3</v>
      </c>
      <c r="T9" s="35">
        <f>RANK(S9,$S$7:$S$9,1)</f>
        <v>3</v>
      </c>
    </row>
    <row r="10" spans="1:21" x14ac:dyDescent="0.2">
      <c r="K10" s="25"/>
    </row>
    <row r="15" spans="1:21" x14ac:dyDescent="0.2">
      <c r="A15" s="20" t="s">
        <v>13</v>
      </c>
    </row>
    <row r="16" spans="1:21" x14ac:dyDescent="0.2">
      <c r="A16" s="20"/>
    </row>
  </sheetData>
  <mergeCells count="2">
    <mergeCell ref="A3:J3"/>
    <mergeCell ref="S5:T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Evaluator 7</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2020-01-15T16:43:06Z</dcterms:modified>
</cp:coreProperties>
</file>