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defaultThemeVersion="124226"/>
  <mc:AlternateContent xmlns:mc="http://schemas.openxmlformats.org/markup-compatibility/2006">
    <mc:Choice Requires="x15">
      <x15ac:absPath xmlns:x15ac="http://schemas.microsoft.com/office/spreadsheetml/2010/11/ac" url="T:\PURCHASING_New\01_Archives\FY2025\"/>
    </mc:Choice>
  </mc:AlternateContent>
  <xr:revisionPtr revIDLastSave="0" documentId="13_ncr:1_{73135D51-12B7-4496-91AF-325DA9D1AC11}" xr6:coauthVersionLast="36" xr6:coauthVersionMax="47" xr10:uidLastSave="{00000000-0000-0000-0000-000000000000}"/>
  <bookViews>
    <workbookView xWindow="0" yWindow="0" windowWidth="28800" windowHeight="14610" tabRatio="722" activeTab="7" xr2:uid="{00000000-000D-0000-FFFF-FFFF00000000}"/>
  </bookViews>
  <sheets>
    <sheet name="Evaluator 1" sheetId="2" r:id="rId1"/>
    <sheet name="Evaluator 2" sheetId="3" r:id="rId2"/>
    <sheet name="Evaluator 3" sheetId="5" r:id="rId3"/>
    <sheet name="Evaluator 4" sheetId="9" r:id="rId4"/>
    <sheet name="Evaluator 5" sheetId="10" r:id="rId5"/>
    <sheet name="Evaluator 6" sheetId="14" r:id="rId6"/>
    <sheet name="Pricing Score Calculation" sheetId="13" r:id="rId7"/>
    <sheet name="Summary" sheetId="1" r:id="rId8"/>
    <sheet name="Evaluation" sheetId="15" r:id="rId9"/>
  </sheet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TRUE</definedName>
    <definedName name="RiskUseMultipleCPUs" hidden="1">TRUE</definedName>
  </definedNames>
  <calcPr calcId="191029"/>
</workbook>
</file>

<file path=xl/calcChain.xml><?xml version="1.0" encoding="utf-8"?>
<calcChain xmlns="http://schemas.openxmlformats.org/spreadsheetml/2006/main">
  <c r="A6" i="13" l="1"/>
  <c r="A5" i="13"/>
  <c r="D5" i="13" l="1"/>
  <c r="E5" i="13" s="1"/>
  <c r="D4" i="5" l="1"/>
  <c r="J4" i="5" s="1"/>
  <c r="D7" i="1" s="1"/>
  <c r="D4" i="14"/>
  <c r="J4" i="14" s="1"/>
  <c r="G7" i="1" s="1"/>
  <c r="D4" i="3"/>
  <c r="J4" i="3" s="1"/>
  <c r="C7" i="1" s="1"/>
  <c r="D4" i="10"/>
  <c r="J4" i="10" s="1"/>
  <c r="F7" i="1" s="1"/>
  <c r="D4" i="9"/>
  <c r="J4" i="9" s="1"/>
  <c r="E7" i="1" s="1"/>
  <c r="D4" i="2"/>
  <c r="J4" i="2" s="1"/>
  <c r="B7" i="1" s="1"/>
  <c r="E6" i="13"/>
  <c r="D5" i="14" l="1"/>
  <c r="J5" i="14" s="1"/>
  <c r="G8" i="1" s="1"/>
  <c r="D5" i="3"/>
  <c r="J5" i="3" s="1"/>
  <c r="C8" i="1" s="1"/>
  <c r="D5" i="10"/>
  <c r="J5" i="10" s="1"/>
  <c r="F8" i="1" s="1"/>
  <c r="D5" i="9"/>
  <c r="J5" i="9" s="1"/>
  <c r="E8" i="1" s="1"/>
  <c r="D5" i="5"/>
  <c r="J5" i="5" s="1"/>
  <c r="D8" i="1" s="1"/>
  <c r="D5" i="2"/>
  <c r="J5" i="2" s="1"/>
  <c r="B8" i="1" s="1"/>
  <c r="H7" i="1"/>
  <c r="H8" i="1" l="1"/>
  <c r="I8" i="1" s="1"/>
  <c r="A8" i="1"/>
  <c r="A7" i="1"/>
  <c r="I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Jamil, Hasan R</author>
  </authors>
  <commentList>
    <comment ref="A5" authorId="0" shapeId="0" xr:uid="{794E4ABD-8604-4BC5-BB9A-FF9E0119F8DA}">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 ref="A7" authorId="0" shapeId="0" xr:uid="{FE64EBBE-6238-43CA-8389-7C0BFEF216DF}">
      <text>
        <r>
          <rPr>
            <b/>
            <sz val="9"/>
            <color indexed="81"/>
            <rFont val="Tahoma"/>
            <family val="2"/>
          </rPr>
          <t>Nepotism Agreement</t>
        </r>
        <r>
          <rPr>
            <sz val="9"/>
            <color indexed="81"/>
            <rFont val="Tahoma"/>
            <family val="2"/>
          </rPr>
          <t xml:space="preserve">
Per the Nepotism Disclosure Requirement for Contracts Equal to $1 Million or More:
https://uh.edu/office-of-finance/purchasing/faculty-staff-resources/guidelines-procedures/procedure_nepotism-procedures-departmennt.pdf
V. PURCHASING PROCEDURES FOR NEPOTISM DISCLOSURE 
1. The Department Purchaser will provide the Nepotism Form and the Evaluation Matrix to the committee members. The Nepotism Form can be found on 
https://www.sao.texas.gov/Documents/Forms/NepotismDisclosureForm.pdf
2. All committee members are required to sign and return the Nepotism Form and the scored Evaluation Matrix to the Purchaser (Buyer assigned to the project). 
3. Purchasing will forward all signed Nepotism forms to Internal Audit as part of the project checklist. 
4. When Internal Audit approves the project checklist, the assigned Buyer will save one copy of Nepotism forms in procurement folder (UH Purchasing share-drive). 
5. Purchasing will e-mail a project notification memo to Sr. VC/VP of Administration &amp; Finance. The e-mail will indicate at the end that “all nepotism forms are attached and all reports are negative.” </t>
        </r>
      </text>
    </comment>
  </commentList>
</comments>
</file>

<file path=xl/sharedStrings.xml><?xml version="1.0" encoding="utf-8"?>
<sst xmlns="http://schemas.openxmlformats.org/spreadsheetml/2006/main" count="110" uniqueCount="53">
  <si>
    <t xml:space="preserve">RESPONDENT SUMMARY </t>
  </si>
  <si>
    <t>Criteria 1</t>
  </si>
  <si>
    <t>Criteria 2</t>
  </si>
  <si>
    <t>Criteria 3</t>
  </si>
  <si>
    <t>Criteria 4</t>
  </si>
  <si>
    <t>Criteria 5</t>
  </si>
  <si>
    <t>Criteria 6</t>
  </si>
  <si>
    <t>EVALUATION SUMMARY</t>
  </si>
  <si>
    <t>Rank of Average</t>
  </si>
  <si>
    <t>Average Total Score</t>
  </si>
  <si>
    <t xml:space="preserve">Bidders </t>
  </si>
  <si>
    <t xml:space="preserve">Bidders Amount </t>
  </si>
  <si>
    <t>Lowest cost</t>
  </si>
  <si>
    <t>Score</t>
  </si>
  <si>
    <t>Points</t>
  </si>
  <si>
    <t>Technical</t>
  </si>
  <si>
    <t>RATIO FORMULA:  Points x (Lowest Cost / Bidders Amount)</t>
  </si>
  <si>
    <t>Total</t>
  </si>
  <si>
    <t>NOTE:  Purchasing recommends the ratio formula be used due to the cost difference between the highest and lowest bidder. The lowest cost received is divided by the bidder amount being evaluated and then multipled by the points (30%).  The lowest bidder will receive the full points (Highest Score).</t>
  </si>
  <si>
    <t>RFPCSP-730-UofH-3019 Plant Chiller #3 Replacement</t>
  </si>
  <si>
    <t>Gowan/Garrett Inc</t>
  </si>
  <si>
    <t>The Trevino Group</t>
  </si>
  <si>
    <t>updated  2/27/2025</t>
  </si>
  <si>
    <t>University of Houston Evaluation Matrix $1 Million+</t>
  </si>
  <si>
    <t xml:space="preserve">RFPCSP-730-UofH-3019 Plant Chiller #3 Replacement </t>
  </si>
  <si>
    <t>Name</t>
  </si>
  <si>
    <t>Evaluation Due Date</t>
  </si>
  <si>
    <t>2/26/2025 @ 5:00 PM CT</t>
  </si>
  <si>
    <t>Non Disclosure Agreement</t>
  </si>
  <si>
    <t>By initialing, I agree that I have read and understood the Non Disclosure Agreement.</t>
  </si>
  <si>
    <t>Nepotism Agreement</t>
  </si>
  <si>
    <t>By  initialing, I agree that I have read and understood the Nepotism Agreement and have completed the Disclosure Statement form (Part 1: General Information &amp; Part 2: Disclosures).</t>
  </si>
  <si>
    <t xml:space="preserve"> Criteria 1</t>
  </si>
  <si>
    <t xml:space="preserve"> Criteria 2</t>
  </si>
  <si>
    <t xml:space="preserve"> Criteria 3</t>
  </si>
  <si>
    <t xml:space="preserve"> Criteria 4</t>
  </si>
  <si>
    <t xml:space="preserve"> Criteria 5</t>
  </si>
  <si>
    <t xml:space="preserve"> Criteria 6</t>
  </si>
  <si>
    <t>Respondent’s Cost and Delivery Proposal
**PURCHASING WILL SCORE COST - EVERYONE ELSE LEAVE BLANK**</t>
  </si>
  <si>
    <t xml:space="preserve">Respondent’s qualifications and experience with a focus on Mechanical chiller replacement </t>
  </si>
  <si>
    <t xml:space="preserve">Respondent’s qualifications and experience of Proposed Construction Team  </t>
  </si>
  <si>
    <t>Respondent’s construction and execution plan</t>
  </si>
  <si>
    <t xml:space="preserve">Respondent’s project planning and scheduling </t>
  </si>
  <si>
    <t>Respondent’s safety management program</t>
  </si>
  <si>
    <t>Points (1-5)</t>
  </si>
  <si>
    <t>Updated: 10/19</t>
  </si>
  <si>
    <t>** TDIndustries Inc disqualitied for non-compliant bid package</t>
  </si>
  <si>
    <t>Evaluator 1</t>
  </si>
  <si>
    <t>Evaluator 2</t>
  </si>
  <si>
    <t>Evaluator 3</t>
  </si>
  <si>
    <t>Evaluator 4</t>
  </si>
  <si>
    <t>Evaluator 5</t>
  </si>
  <si>
    <t>Evaluator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</si>
</sst>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F800]dddd\,\ mmmm\ dd\,\ yyyy"/>
  </numFmts>
  <fonts count="5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sz val="9"/>
      <name val="Arial"/>
      <family val="2"/>
    </font>
    <font>
      <b/>
      <sz val="11"/>
      <name val="Arial"/>
      <family val="2"/>
    </font>
    <font>
      <sz val="11"/>
      <name val="Arial"/>
      <family val="2"/>
    </font>
    <font>
      <sz val="8"/>
      <name val="Arial"/>
      <family val="2"/>
    </font>
    <font>
      <b/>
      <sz val="10"/>
      <color theme="1"/>
      <name val="Arial"/>
      <family val="2"/>
    </font>
    <font>
      <b/>
      <sz val="10"/>
      <name val="Arial"/>
      <family val="2"/>
    </font>
    <font>
      <sz val="10"/>
      <color rgb="FFFF0000"/>
      <name val="Arial"/>
      <family val="2"/>
    </font>
    <font>
      <b/>
      <sz val="10"/>
      <color rgb="FFFF0000"/>
      <name val="Arial"/>
      <family val="2"/>
    </font>
    <font>
      <sz val="10"/>
      <color theme="1"/>
      <name val="Arial"/>
      <family val="2"/>
    </font>
    <font>
      <u/>
      <sz val="11"/>
      <color theme="10"/>
      <name val="Calibri"/>
      <family val="2"/>
      <scheme val="minor"/>
    </font>
    <font>
      <b/>
      <u/>
      <sz val="11"/>
      <color theme="10"/>
      <name val="Calibri"/>
      <family val="2"/>
      <scheme val="minor"/>
    </font>
    <font>
      <b/>
      <sz val="8"/>
      <color rgb="FFFF0000"/>
      <name val="Arial"/>
      <family val="2"/>
    </font>
    <font>
      <b/>
      <sz val="8"/>
      <name val="Arial"/>
      <family val="2"/>
    </font>
    <font>
      <b/>
      <sz val="9"/>
      <name val="Arial"/>
      <family val="2"/>
    </font>
    <font>
      <b/>
      <sz val="10"/>
      <color indexed="81"/>
      <name val="Tahoma"/>
      <family val="2"/>
    </font>
    <font>
      <sz val="9"/>
      <color indexed="81"/>
      <name val="Tahoma"/>
      <family val="2"/>
    </font>
    <font>
      <b/>
      <sz val="9"/>
      <color indexed="81"/>
      <name val="Tahoma"/>
      <family val="2"/>
    </font>
    <font>
      <sz val="10"/>
      <color rgb="FF000000"/>
      <name val="Arial"/>
      <family val="2"/>
    </font>
  </fonts>
  <fills count="30">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0" tint="-0.34998626667073579"/>
        <bgColor indexed="64"/>
      </patternFill>
    </fill>
  </fills>
  <borders count="48">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style="medium">
        <color auto="1"/>
      </left>
      <right/>
      <top/>
      <bottom style="hair">
        <color auto="1"/>
      </bottom>
      <diagonal/>
    </border>
    <border>
      <left style="medium">
        <color auto="1"/>
      </left>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style="hair">
        <color auto="1"/>
      </top>
      <bottom style="hair">
        <color auto="1"/>
      </bottom>
      <diagonal/>
    </border>
    <border>
      <left/>
      <right/>
      <top style="medium">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s>
  <cellStyleXfs count="147">
    <xf numFmtId="0" fontId="0" fillId="0" borderId="0"/>
    <xf numFmtId="44" fontId="19" fillId="0" borderId="0" applyFont="0" applyFill="0" applyBorder="0" applyAlignment="0" applyProtection="0"/>
    <xf numFmtId="0" fontId="19" fillId="0" borderId="0"/>
    <xf numFmtId="0" fontId="16" fillId="0" borderId="0"/>
    <xf numFmtId="0" fontId="16" fillId="0" borderId="0"/>
    <xf numFmtId="0" fontId="19" fillId="2" borderId="1" applyNumberFormat="0" applyFont="0" applyAlignment="0" applyProtection="0"/>
    <xf numFmtId="0" fontId="21" fillId="3" borderId="0" applyNumberFormat="0" applyBorder="0" applyAlignment="0" applyProtection="0"/>
    <xf numFmtId="0" fontId="21" fillId="4"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6" borderId="0" applyNumberFormat="0" applyBorder="0" applyAlignment="0" applyProtection="0"/>
    <xf numFmtId="0" fontId="21" fillId="9" borderId="0" applyNumberFormat="0" applyBorder="0" applyAlignment="0" applyProtection="0"/>
    <xf numFmtId="0" fontId="21" fillId="12" borderId="0" applyNumberFormat="0" applyBorder="0" applyAlignment="0" applyProtection="0"/>
    <xf numFmtId="0" fontId="22" fillId="13"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20" borderId="0" applyNumberFormat="0" applyBorder="0" applyAlignment="0" applyProtection="0"/>
    <xf numFmtId="0" fontId="23" fillId="4" borderId="0" applyNumberFormat="0" applyBorder="0" applyAlignment="0" applyProtection="0"/>
    <xf numFmtId="0" fontId="24" fillId="21" borderId="2" applyNumberFormat="0" applyAlignment="0" applyProtection="0"/>
    <xf numFmtId="0" fontId="25" fillId="22" borderId="3" applyNumberFormat="0" applyAlignment="0" applyProtection="0"/>
    <xf numFmtId="0" fontId="26" fillId="0" borderId="0" applyNumberFormat="0" applyFill="0" applyBorder="0" applyAlignment="0" applyProtection="0"/>
    <xf numFmtId="0" fontId="27" fillId="5" borderId="0" applyNumberFormat="0" applyBorder="0" applyAlignment="0" applyProtection="0"/>
    <xf numFmtId="0" fontId="28" fillId="0" borderId="4" applyNumberFormat="0" applyFill="0" applyAlignment="0" applyProtection="0"/>
    <xf numFmtId="0" fontId="29" fillId="0" borderId="5" applyNumberFormat="0" applyFill="0" applyAlignment="0" applyProtection="0"/>
    <xf numFmtId="0" fontId="30" fillId="0" borderId="6" applyNumberFormat="0" applyFill="0" applyAlignment="0" applyProtection="0"/>
    <xf numFmtId="0" fontId="30" fillId="0" borderId="0" applyNumberFormat="0" applyFill="0" applyBorder="0" applyAlignment="0" applyProtection="0"/>
    <xf numFmtId="0" fontId="31" fillId="8" borderId="2" applyNumberFormat="0" applyAlignment="0" applyProtection="0"/>
    <xf numFmtId="0" fontId="32" fillId="0" borderId="7" applyNumberFormat="0" applyFill="0" applyAlignment="0" applyProtection="0"/>
    <xf numFmtId="0" fontId="33" fillId="23" borderId="0" applyNumberFormat="0" applyBorder="0" applyAlignment="0" applyProtection="0"/>
    <xf numFmtId="0" fontId="20" fillId="2" borderId="1" applyNumberFormat="0" applyFont="0" applyAlignment="0" applyProtection="0"/>
    <xf numFmtId="0" fontId="34" fillId="21" borderId="8" applyNumberFormat="0" applyAlignment="0" applyProtection="0"/>
    <xf numFmtId="0" fontId="35" fillId="0" borderId="0" applyNumberFormat="0" applyFill="0" applyBorder="0" applyAlignment="0" applyProtection="0"/>
    <xf numFmtId="0" fontId="36" fillId="0" borderId="9" applyNumberFormat="0" applyFill="0" applyAlignment="0" applyProtection="0"/>
    <xf numFmtId="0" fontId="37" fillId="0" borderId="0" applyNumberFormat="0" applyFill="0" applyBorder="0" applyAlignment="0" applyProtection="0"/>
    <xf numFmtId="0" fontId="15" fillId="0" borderId="0"/>
    <xf numFmtId="0" fontId="21" fillId="3" borderId="0" applyNumberFormat="0" applyBorder="0" applyAlignment="0" applyProtection="0"/>
    <xf numFmtId="0" fontId="21" fillId="4"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6" borderId="0" applyNumberFormat="0" applyBorder="0" applyAlignment="0" applyProtection="0"/>
    <xf numFmtId="0" fontId="21" fillId="9" borderId="0" applyNumberFormat="0" applyBorder="0" applyAlignment="0" applyProtection="0"/>
    <xf numFmtId="0" fontId="21" fillId="12" borderId="0" applyNumberFormat="0" applyBorder="0" applyAlignment="0" applyProtection="0"/>
    <xf numFmtId="0" fontId="22" fillId="13"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20" borderId="0" applyNumberFormat="0" applyBorder="0" applyAlignment="0" applyProtection="0"/>
    <xf numFmtId="0" fontId="23" fillId="4" borderId="0" applyNumberFormat="0" applyBorder="0" applyAlignment="0" applyProtection="0"/>
    <xf numFmtId="0" fontId="24" fillId="21" borderId="2" applyNumberFormat="0" applyAlignment="0" applyProtection="0"/>
    <xf numFmtId="0" fontId="25" fillId="22" borderId="3" applyNumberFormat="0" applyAlignment="0" applyProtection="0"/>
    <xf numFmtId="0" fontId="26" fillId="0" borderId="0" applyNumberFormat="0" applyFill="0" applyBorder="0" applyAlignment="0" applyProtection="0"/>
    <xf numFmtId="0" fontId="27" fillId="5" borderId="0" applyNumberFormat="0" applyBorder="0" applyAlignment="0" applyProtection="0"/>
    <xf numFmtId="0" fontId="28" fillId="0" borderId="4" applyNumberFormat="0" applyFill="0" applyAlignment="0" applyProtection="0"/>
    <xf numFmtId="0" fontId="29" fillId="0" borderId="5" applyNumberFormat="0" applyFill="0" applyAlignment="0" applyProtection="0"/>
    <xf numFmtId="0" fontId="30" fillId="0" borderId="6" applyNumberFormat="0" applyFill="0" applyAlignment="0" applyProtection="0"/>
    <xf numFmtId="0" fontId="30" fillId="0" borderId="0" applyNumberFormat="0" applyFill="0" applyBorder="0" applyAlignment="0" applyProtection="0"/>
    <xf numFmtId="0" fontId="31" fillId="8" borderId="2" applyNumberFormat="0" applyAlignment="0" applyProtection="0"/>
    <xf numFmtId="0" fontId="32" fillId="0" borderId="7" applyNumberFormat="0" applyFill="0" applyAlignment="0" applyProtection="0"/>
    <xf numFmtId="0" fontId="33" fillId="23" borderId="0" applyNumberFormat="0" applyBorder="0" applyAlignment="0" applyProtection="0"/>
    <xf numFmtId="0" fontId="34" fillId="21" borderId="8" applyNumberFormat="0" applyAlignment="0" applyProtection="0"/>
    <xf numFmtId="0" fontId="35" fillId="0" borderId="0" applyNumberFormat="0" applyFill="0" applyBorder="0" applyAlignment="0" applyProtection="0"/>
    <xf numFmtId="0" fontId="36" fillId="0" borderId="9" applyNumberFormat="0" applyFill="0" applyAlignment="0" applyProtection="0"/>
    <xf numFmtId="0" fontId="37" fillId="0" borderId="0" applyNumberFormat="0" applyFill="0" applyBorder="0" applyAlignment="0" applyProtection="0"/>
    <xf numFmtId="0" fontId="19" fillId="0" borderId="0"/>
    <xf numFmtId="0" fontId="19" fillId="2" borderId="1" applyNumberFormat="0" applyFont="0" applyAlignment="0" applyProtection="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19" fillId="0" borderId="0"/>
    <xf numFmtId="0" fontId="19" fillId="2" borderId="1" applyNumberFormat="0" applyFont="0" applyAlignment="0" applyProtection="0"/>
    <xf numFmtId="0" fontId="7" fillId="0" borderId="0"/>
    <xf numFmtId="0" fontId="6" fillId="0" borderId="0"/>
    <xf numFmtId="0" fontId="6" fillId="0" borderId="0"/>
    <xf numFmtId="0" fontId="5" fillId="0" borderId="0"/>
    <xf numFmtId="0" fontId="5" fillId="0" borderId="0"/>
    <xf numFmtId="44" fontId="20" fillId="0" borderId="0" applyFont="0" applyFill="0" applyBorder="0" applyAlignment="0" applyProtection="0"/>
    <xf numFmtId="0" fontId="4" fillId="0" borderId="0"/>
    <xf numFmtId="43" fontId="19" fillId="0" borderId="0" applyFont="0" applyFill="0" applyBorder="0" applyAlignment="0" applyProtection="0"/>
    <xf numFmtId="0" fontId="3" fillId="0" borderId="0"/>
    <xf numFmtId="0" fontId="2" fillId="0" borderId="0"/>
    <xf numFmtId="0" fontId="36" fillId="0" borderId="26" applyNumberFormat="0" applyFill="0" applyAlignment="0" applyProtection="0"/>
    <xf numFmtId="0" fontId="34" fillId="21" borderId="25" applyNumberFormat="0" applyAlignment="0" applyProtection="0"/>
    <xf numFmtId="0" fontId="24" fillId="21" borderId="27" applyNumberFormat="0" applyAlignment="0" applyProtection="0"/>
    <xf numFmtId="0" fontId="31" fillId="8" borderId="23" applyNumberFormat="0" applyAlignment="0" applyProtection="0"/>
    <xf numFmtId="0" fontId="24" fillId="21" borderId="23" applyNumberFormat="0" applyAlignment="0" applyProtection="0"/>
    <xf numFmtId="0" fontId="24" fillId="21" borderId="31" applyNumberFormat="0" applyAlignment="0" applyProtection="0"/>
    <xf numFmtId="0" fontId="31" fillId="8" borderId="27" applyNumberFormat="0" applyAlignment="0" applyProtection="0"/>
    <xf numFmtId="0" fontId="24" fillId="21" borderId="27" applyNumberFormat="0" applyAlignment="0" applyProtection="0"/>
    <xf numFmtId="0" fontId="19" fillId="2" borderId="24" applyNumberFormat="0" applyFont="0" applyAlignment="0" applyProtection="0"/>
    <xf numFmtId="0" fontId="19" fillId="2" borderId="28" applyNumberFormat="0" applyFont="0" applyAlignment="0" applyProtection="0"/>
    <xf numFmtId="0" fontId="19" fillId="2" borderId="28" applyNumberFormat="0" applyFont="0" applyAlignment="0" applyProtection="0"/>
    <xf numFmtId="0" fontId="24" fillId="21" borderId="31" applyNumberFormat="0" applyAlignment="0" applyProtection="0"/>
    <xf numFmtId="0" fontId="36" fillId="0" borderId="30" applyNumberFormat="0" applyFill="0" applyAlignment="0" applyProtection="0"/>
    <xf numFmtId="0" fontId="2" fillId="0" borderId="0"/>
    <xf numFmtId="0" fontId="19" fillId="2" borderId="24" applyNumberFormat="0" applyFont="0" applyAlignment="0" applyProtection="0"/>
    <xf numFmtId="0" fontId="19" fillId="2" borderId="28" applyNumberFormat="0" applyFont="0" applyAlignment="0" applyProtection="0"/>
    <xf numFmtId="0" fontId="34" fillId="21" borderId="29" applyNumberFormat="0" applyAlignment="0" applyProtection="0"/>
    <xf numFmtId="0" fontId="36" fillId="0" borderId="26" applyNumberFormat="0" applyFill="0" applyAlignment="0" applyProtection="0"/>
    <xf numFmtId="0" fontId="34" fillId="21" borderId="25" applyNumberFormat="0" applyAlignment="0" applyProtection="0"/>
    <xf numFmtId="0" fontId="31" fillId="8" borderId="23" applyNumberFormat="0" applyAlignment="0" applyProtection="0"/>
    <xf numFmtId="0" fontId="24" fillId="21" borderId="23" applyNumberFormat="0" applyAlignment="0" applyProtection="0"/>
    <xf numFmtId="0" fontId="34" fillId="21" borderId="33" applyNumberFormat="0" applyAlignment="0" applyProtection="0"/>
    <xf numFmtId="0" fontId="31" fillId="8" borderId="31" applyNumberFormat="0" applyAlignment="0" applyProtection="0"/>
    <xf numFmtId="0" fontId="34" fillId="21" borderId="29" applyNumberFormat="0" applyAlignment="0" applyProtection="0"/>
    <xf numFmtId="0" fontId="19" fillId="2" borderId="32" applyNumberFormat="0" applyFont="0" applyAlignment="0" applyProtection="0"/>
    <xf numFmtId="9" fontId="2" fillId="0" borderId="0" applyFont="0" applyFill="0" applyBorder="0" applyAlignment="0" applyProtection="0"/>
    <xf numFmtId="0" fontId="31" fillId="8" borderId="27" applyNumberFormat="0" applyAlignment="0" applyProtection="0"/>
    <xf numFmtId="0" fontId="19" fillId="2" borderId="24" applyNumberFormat="0" applyFont="0" applyAlignment="0" applyProtection="0"/>
    <xf numFmtId="0" fontId="36" fillId="0" borderId="30" applyNumberFormat="0" applyFill="0" applyAlignment="0" applyProtection="0"/>
    <xf numFmtId="0" fontId="36" fillId="0" borderId="34" applyNumberFormat="0" applyFill="0" applyAlignment="0" applyProtection="0"/>
    <xf numFmtId="0" fontId="31" fillId="8" borderId="31" applyNumberFormat="0" applyAlignment="0" applyProtection="0"/>
    <xf numFmtId="0" fontId="19" fillId="2" borderId="32" applyNumberFormat="0" applyFont="0" applyAlignment="0" applyProtection="0"/>
    <xf numFmtId="0" fontId="34" fillId="21" borderId="33" applyNumberFormat="0" applyAlignment="0" applyProtection="0"/>
    <xf numFmtId="0" fontId="36" fillId="0" borderId="34" applyNumberFormat="0" applyFill="0" applyAlignment="0" applyProtection="0"/>
    <xf numFmtId="0" fontId="19" fillId="2" borderId="32" applyNumberFormat="0" applyFont="0" applyAlignment="0" applyProtection="0"/>
    <xf numFmtId="0" fontId="1" fillId="0" borderId="0"/>
    <xf numFmtId="0" fontId="49" fillId="0" borderId="0" applyNumberFormat="0" applyFill="0" applyBorder="0" applyAlignment="0" applyProtection="0"/>
  </cellStyleXfs>
  <cellXfs count="112">
    <xf numFmtId="0" fontId="0" fillId="0" borderId="0" xfId="0"/>
    <xf numFmtId="0" fontId="17" fillId="0" borderId="0" xfId="0" applyFont="1"/>
    <xf numFmtId="0" fontId="19" fillId="0" borderId="0" xfId="0" applyFont="1"/>
    <xf numFmtId="0" fontId="17" fillId="0" borderId="0" xfId="0" applyFont="1" applyAlignment="1">
      <alignment horizontal="left"/>
    </xf>
    <xf numFmtId="0" fontId="41" fillId="0" borderId="0" xfId="0" applyFont="1" applyAlignment="1">
      <alignment horizontal="left"/>
    </xf>
    <xf numFmtId="0" fontId="41" fillId="26" borderId="0" xfId="0" applyFont="1" applyFill="1"/>
    <xf numFmtId="0" fontId="42" fillId="26" borderId="0" xfId="0" applyFont="1" applyFill="1"/>
    <xf numFmtId="0" fontId="18" fillId="26" borderId="0" xfId="0" applyFont="1" applyFill="1"/>
    <xf numFmtId="0" fontId="17" fillId="26" borderId="0" xfId="0" applyFont="1" applyFill="1"/>
    <xf numFmtId="0" fontId="17" fillId="26" borderId="0" xfId="0" applyFont="1" applyFill="1" applyAlignment="1">
      <alignment horizontal="left" vertical="center"/>
    </xf>
    <xf numFmtId="0" fontId="17" fillId="26" borderId="0" xfId="0" applyFont="1" applyFill="1" applyAlignment="1">
      <alignment horizontal="right" textRotation="90" wrapText="1"/>
    </xf>
    <xf numFmtId="0" fontId="17" fillId="26" borderId="0" xfId="0" applyFont="1" applyFill="1" applyAlignment="1">
      <alignment horizontal="center" vertical="center"/>
    </xf>
    <xf numFmtId="0" fontId="18" fillId="26" borderId="11" xfId="0" applyFont="1" applyFill="1" applyBorder="1" applyAlignment="1">
      <alignment horizontal="left"/>
    </xf>
    <xf numFmtId="0" fontId="43" fillId="26" borderId="0" xfId="0" applyFont="1" applyFill="1"/>
    <xf numFmtId="0" fontId="45" fillId="0" borderId="10" xfId="100" applyFont="1" applyBorder="1" applyAlignment="1">
      <alignment horizontal="right"/>
    </xf>
    <xf numFmtId="0" fontId="47" fillId="0" borderId="10" xfId="100" applyFont="1" applyBorder="1" applyAlignment="1">
      <alignment horizontal="right"/>
    </xf>
    <xf numFmtId="0" fontId="45" fillId="0" borderId="0" xfId="98" applyFont="1"/>
    <xf numFmtId="0" fontId="41" fillId="26" borderId="0" xfId="0" applyFont="1" applyFill="1" applyAlignment="1">
      <alignment horizontal="right"/>
    </xf>
    <xf numFmtId="2" fontId="0" fillId="0" borderId="0" xfId="0" applyNumberFormat="1"/>
    <xf numFmtId="0" fontId="17" fillId="26" borderId="13" xfId="0" applyFont="1" applyFill="1" applyBorder="1" applyAlignment="1">
      <alignment horizontal="right" textRotation="90" wrapText="1"/>
    </xf>
    <xf numFmtId="4" fontId="18" fillId="26" borderId="21" xfId="0" applyNumberFormat="1" applyFont="1" applyFill="1" applyBorder="1" applyAlignment="1">
      <alignment horizontal="right"/>
    </xf>
    <xf numFmtId="0" fontId="45" fillId="0" borderId="20" xfId="98" applyFont="1" applyBorder="1" applyAlignment="1">
      <alignment vertical="center"/>
    </xf>
    <xf numFmtId="44" fontId="40" fillId="24" borderId="0" xfId="105" applyFont="1" applyFill="1"/>
    <xf numFmtId="2" fontId="46" fillId="0" borderId="0" xfId="98" applyNumberFormat="1" applyFont="1"/>
    <xf numFmtId="2" fontId="46" fillId="0" borderId="0" xfId="0" applyNumberFormat="1" applyFont="1"/>
    <xf numFmtId="2" fontId="18" fillId="26" borderId="11" xfId="0" applyNumberFormat="1" applyFont="1" applyFill="1" applyBorder="1"/>
    <xf numFmtId="0" fontId="38" fillId="26" borderId="13" xfId="0" applyFont="1" applyFill="1" applyBorder="1" applyAlignment="1">
      <alignment horizontal="right" textRotation="90" wrapText="1"/>
    </xf>
    <xf numFmtId="0" fontId="39" fillId="26" borderId="12" xfId="0" applyFont="1" applyFill="1" applyBorder="1" applyAlignment="1">
      <alignment horizontal="right"/>
    </xf>
    <xf numFmtId="4" fontId="18" fillId="27" borderId="12" xfId="0" applyNumberFormat="1" applyFont="1" applyFill="1" applyBorder="1" applyAlignment="1">
      <alignment horizontal="right"/>
    </xf>
    <xf numFmtId="0" fontId="18" fillId="27" borderId="0" xfId="0" applyFont="1" applyFill="1"/>
    <xf numFmtId="0" fontId="18" fillId="27" borderId="11" xfId="0" applyFont="1" applyFill="1" applyBorder="1" applyAlignment="1">
      <alignment horizontal="left"/>
    </xf>
    <xf numFmtId="0" fontId="19" fillId="0" borderId="0" xfId="98"/>
    <xf numFmtId="0" fontId="19" fillId="0" borderId="0" xfId="98" applyFont="1"/>
    <xf numFmtId="0" fontId="19" fillId="0" borderId="0" xfId="98" applyFont="1"/>
    <xf numFmtId="0" fontId="19" fillId="0" borderId="0" xfId="98" applyFont="1"/>
    <xf numFmtId="0" fontId="19" fillId="0" borderId="0" xfId="98" applyFont="1"/>
    <xf numFmtId="0" fontId="39" fillId="27" borderId="12" xfId="0" applyFont="1" applyFill="1" applyBorder="1" applyAlignment="1">
      <alignment horizontal="right"/>
    </xf>
    <xf numFmtId="2" fontId="18" fillId="27" borderId="11" xfId="0" applyNumberFormat="1" applyFont="1" applyFill="1" applyBorder="1"/>
    <xf numFmtId="0" fontId="19" fillId="0" borderId="0" xfId="98" applyFont="1"/>
    <xf numFmtId="0" fontId="17" fillId="26" borderId="0" xfId="98" applyFont="1" applyFill="1" applyAlignment="1">
      <alignment wrapText="1"/>
    </xf>
    <xf numFmtId="0" fontId="19" fillId="26" borderId="0" xfId="98" applyFont="1" applyFill="1"/>
    <xf numFmtId="0" fontId="18" fillId="26" borderId="0" xfId="98" applyFont="1" applyFill="1"/>
    <xf numFmtId="0" fontId="44" fillId="26" borderId="0" xfId="145" applyFont="1" applyFill="1" applyBorder="1" applyAlignment="1">
      <alignment horizontal="left"/>
    </xf>
    <xf numFmtId="0" fontId="48" fillId="26" borderId="0" xfId="145" applyFont="1" applyFill="1" applyBorder="1" applyAlignment="1"/>
    <xf numFmtId="0" fontId="50" fillId="26" borderId="0" xfId="146" applyFont="1" applyFill="1" applyAlignment="1">
      <alignment wrapText="1"/>
    </xf>
    <xf numFmtId="0" fontId="19" fillId="26" borderId="0" xfId="98" applyFont="1" applyFill="1" applyAlignment="1"/>
    <xf numFmtId="0" fontId="19" fillId="24" borderId="38" xfId="98" applyFont="1" applyFill="1" applyBorder="1" applyAlignment="1">
      <alignment horizontal="center" wrapText="1"/>
    </xf>
    <xf numFmtId="0" fontId="50" fillId="26" borderId="0" xfId="146" applyFont="1" applyFill="1" applyAlignment="1"/>
    <xf numFmtId="0" fontId="50" fillId="26" borderId="0" xfId="146" applyFont="1" applyFill="1" applyAlignment="1">
      <alignment horizontal="left"/>
    </xf>
    <xf numFmtId="0" fontId="19" fillId="26" borderId="0" xfId="98" applyFont="1" applyFill="1" applyAlignment="1">
      <alignment horizontal="center"/>
    </xf>
    <xf numFmtId="0" fontId="52" fillId="26" borderId="0" xfId="98" applyFont="1" applyFill="1" applyAlignment="1">
      <alignment wrapText="1"/>
    </xf>
    <xf numFmtId="0" fontId="52" fillId="26" borderId="0" xfId="98" applyFont="1" applyFill="1" applyAlignment="1">
      <alignment horizontal="center" wrapText="1"/>
    </xf>
    <xf numFmtId="0" fontId="53" fillId="26" borderId="11" xfId="98" applyFont="1" applyFill="1" applyBorder="1" applyAlignment="1">
      <alignment wrapText="1"/>
    </xf>
    <xf numFmtId="0" fontId="53" fillId="26" borderId="45" xfId="98" applyFont="1" applyFill="1" applyBorder="1" applyAlignment="1">
      <alignment wrapText="1"/>
    </xf>
    <xf numFmtId="0" fontId="19" fillId="29" borderId="0" xfId="98" applyFont="1" applyFill="1" applyBorder="1"/>
    <xf numFmtId="0" fontId="19" fillId="29" borderId="47" xfId="98" applyFont="1" applyFill="1" applyBorder="1"/>
    <xf numFmtId="0" fontId="19" fillId="26" borderId="10" xfId="98" applyFont="1" applyFill="1" applyBorder="1"/>
    <xf numFmtId="0" fontId="47" fillId="26" borderId="0" xfId="98" applyFont="1" applyFill="1"/>
    <xf numFmtId="0" fontId="19" fillId="26" borderId="0" xfId="98" applyFont="1" applyFill="1" applyAlignment="1">
      <alignment wrapText="1"/>
    </xf>
    <xf numFmtId="0" fontId="40" fillId="26" borderId="0" xfId="98" applyFont="1" applyFill="1"/>
    <xf numFmtId="0" fontId="49" fillId="26" borderId="0" xfId="146" applyFill="1"/>
    <xf numFmtId="0" fontId="43" fillId="26" borderId="0" xfId="98" applyFont="1" applyFill="1"/>
    <xf numFmtId="0" fontId="57" fillId="0" borderId="0" xfId="145" applyFont="1" applyAlignment="1">
      <alignment horizontal="left"/>
    </xf>
    <xf numFmtId="0" fontId="44" fillId="0" borderId="10" xfId="100" applyFont="1" applyBorder="1" applyAlignment="1">
      <alignment horizontal="center"/>
    </xf>
    <xf numFmtId="0" fontId="45" fillId="0" borderId="0" xfId="98" applyFont="1" applyAlignment="1">
      <alignment horizontal="left"/>
    </xf>
    <xf numFmtId="1" fontId="19" fillId="0" borderId="22" xfId="1" applyNumberFormat="1" applyFont="1" applyBorder="1" applyAlignment="1">
      <alignment horizontal="center" vertical="center"/>
    </xf>
    <xf numFmtId="1" fontId="19" fillId="0" borderId="0" xfId="1" applyNumberFormat="1" applyFont="1" applyAlignment="1">
      <alignment horizontal="center" vertical="center"/>
    </xf>
    <xf numFmtId="44" fontId="40" fillId="0" borderId="22" xfId="105" applyFont="1" applyBorder="1" applyAlignment="1">
      <alignment horizontal="center" vertical="center"/>
    </xf>
    <xf numFmtId="44" fontId="40" fillId="0" borderId="0" xfId="105" applyFont="1" applyAlignment="1">
      <alignment horizontal="center" vertical="center"/>
    </xf>
    <xf numFmtId="0" fontId="45" fillId="24" borderId="20" xfId="98" applyFont="1" applyFill="1" applyBorder="1" applyAlignment="1">
      <alignment horizontal="left" vertical="center"/>
    </xf>
    <xf numFmtId="0" fontId="0" fillId="24" borderId="0" xfId="0" applyFill="1" applyAlignment="1">
      <alignment horizontal="left" wrapText="1"/>
    </xf>
    <xf numFmtId="164" fontId="44" fillId="25" borderId="19" xfId="107" applyNumberFormat="1" applyFont="1" applyFill="1" applyBorder="1" applyAlignment="1">
      <alignment horizontal="left" vertical="center" wrapText="1"/>
    </xf>
    <xf numFmtId="164" fontId="44" fillId="25" borderId="17" xfId="107" applyNumberFormat="1" applyFont="1" applyFill="1" applyBorder="1" applyAlignment="1">
      <alignment horizontal="left" vertical="center" wrapText="1"/>
    </xf>
    <xf numFmtId="164" fontId="44" fillId="25" borderId="15" xfId="107" applyNumberFormat="1" applyFont="1" applyFill="1" applyBorder="1" applyAlignment="1">
      <alignment horizontal="left" vertical="center" wrapText="1"/>
    </xf>
    <xf numFmtId="164" fontId="44" fillId="25" borderId="19" xfId="107" applyNumberFormat="1" applyFont="1" applyFill="1" applyBorder="1" applyAlignment="1">
      <alignment horizontal="right" vertical="center" wrapText="1"/>
    </xf>
    <xf numFmtId="164" fontId="44" fillId="25" borderId="17" xfId="107" applyNumberFormat="1" applyFont="1" applyFill="1" applyBorder="1" applyAlignment="1">
      <alignment horizontal="right" vertical="center" wrapText="1"/>
    </xf>
    <xf numFmtId="164" fontId="44" fillId="25" borderId="15" xfId="107" applyNumberFormat="1" applyFont="1" applyFill="1" applyBorder="1" applyAlignment="1">
      <alignment horizontal="right" vertical="center" wrapText="1"/>
    </xf>
    <xf numFmtId="164" fontId="44" fillId="25" borderId="18" xfId="107" applyNumberFormat="1" applyFont="1" applyFill="1" applyBorder="1" applyAlignment="1">
      <alignment horizontal="right" vertical="center" wrapText="1"/>
    </xf>
    <xf numFmtId="164" fontId="44" fillId="25" borderId="16" xfId="107" applyNumberFormat="1" applyFont="1" applyFill="1" applyBorder="1" applyAlignment="1">
      <alignment horizontal="right" vertical="center" wrapText="1"/>
    </xf>
    <xf numFmtId="164" fontId="44" fillId="25" borderId="14" xfId="107" applyNumberFormat="1" applyFont="1" applyFill="1" applyBorder="1" applyAlignment="1">
      <alignment horizontal="right" vertical="center" wrapText="1"/>
    </xf>
    <xf numFmtId="0" fontId="41" fillId="26" borderId="0" xfId="0" applyFont="1" applyFill="1" applyAlignment="1">
      <alignment horizontal="left"/>
    </xf>
    <xf numFmtId="0" fontId="40" fillId="26" borderId="0" xfId="98" applyFont="1" applyFill="1" applyAlignment="1">
      <alignment horizontal="left" wrapText="1"/>
    </xf>
    <xf numFmtId="0" fontId="17" fillId="26" borderId="0" xfId="98" applyFont="1" applyFill="1" applyAlignment="1">
      <alignment horizontal="left" wrapText="1"/>
    </xf>
    <xf numFmtId="0" fontId="17" fillId="26" borderId="0" xfId="98" applyFont="1" applyFill="1" applyAlignment="1">
      <alignment horizontal="left"/>
    </xf>
    <xf numFmtId="0" fontId="19" fillId="24" borderId="35" xfId="145" applyFont="1" applyFill="1" applyBorder="1" applyAlignment="1">
      <alignment horizontal="center"/>
    </xf>
    <xf numFmtId="0" fontId="19" fillId="24" borderId="36" xfId="145" applyFont="1" applyFill="1" applyBorder="1" applyAlignment="1">
      <alignment horizontal="center"/>
    </xf>
    <xf numFmtId="0" fontId="19" fillId="24" borderId="37" xfId="145" applyFont="1" applyFill="1" applyBorder="1" applyAlignment="1">
      <alignment horizontal="center"/>
    </xf>
    <xf numFmtId="165" fontId="48" fillId="26" borderId="0" xfId="145" applyNumberFormat="1" applyFont="1" applyFill="1" applyBorder="1" applyAlignment="1">
      <alignment horizontal="center"/>
    </xf>
    <xf numFmtId="0" fontId="50" fillId="26" borderId="0" xfId="146" applyFont="1" applyFill="1" applyAlignment="1">
      <alignment horizontal="left" wrapText="1"/>
    </xf>
    <xf numFmtId="0" fontId="50" fillId="26" borderId="0" xfId="146" applyFont="1" applyFill="1" applyAlignment="1">
      <alignment horizontal="left"/>
    </xf>
    <xf numFmtId="0" fontId="45" fillId="28" borderId="39" xfId="98" applyFont="1" applyFill="1" applyBorder="1" applyAlignment="1">
      <alignment horizontal="left"/>
    </xf>
    <xf numFmtId="0" fontId="45" fillId="28" borderId="22" xfId="98" applyFont="1" applyFill="1" applyBorder="1" applyAlignment="1">
      <alignment horizontal="left"/>
    </xf>
    <xf numFmtId="0" fontId="45" fillId="28" borderId="40" xfId="98" applyFont="1" applyFill="1" applyBorder="1" applyAlignment="1">
      <alignment horizontal="left"/>
    </xf>
    <xf numFmtId="0" fontId="52" fillId="25" borderId="41" xfId="98" applyFont="1" applyFill="1" applyBorder="1" applyAlignment="1">
      <alignment horizontal="center" wrapText="1"/>
    </xf>
    <xf numFmtId="0" fontId="52" fillId="25" borderId="42" xfId="98" applyFont="1" applyFill="1" applyBorder="1" applyAlignment="1">
      <alignment horizontal="center" wrapText="1"/>
    </xf>
    <xf numFmtId="0" fontId="52" fillId="25" borderId="43" xfId="98" applyFont="1" applyFill="1" applyBorder="1" applyAlignment="1">
      <alignment horizontal="center" wrapText="1"/>
    </xf>
    <xf numFmtId="0" fontId="51" fillId="26" borderId="39" xfId="98" applyFont="1" applyFill="1" applyBorder="1" applyAlignment="1">
      <alignment horizontal="center" vertical="center" wrapText="1"/>
    </xf>
    <xf numFmtId="0" fontId="52" fillId="26" borderId="22" xfId="98" applyFont="1" applyFill="1" applyBorder="1" applyAlignment="1">
      <alignment horizontal="center" vertical="center" wrapText="1"/>
    </xf>
    <xf numFmtId="0" fontId="52" fillId="26" borderId="40" xfId="98" applyFont="1" applyFill="1" applyBorder="1" applyAlignment="1">
      <alignment horizontal="center" vertical="center" wrapText="1"/>
    </xf>
    <xf numFmtId="0" fontId="52" fillId="26" borderId="39" xfId="98" applyFont="1" applyFill="1" applyBorder="1" applyAlignment="1">
      <alignment horizontal="center" vertical="center" wrapText="1"/>
    </xf>
    <xf numFmtId="0" fontId="19" fillId="24" borderId="21" xfId="98" applyFont="1" applyFill="1" applyBorder="1" applyAlignment="1">
      <alignment horizontal="center"/>
    </xf>
    <xf numFmtId="0" fontId="19" fillId="24" borderId="45" xfId="98" applyFont="1" applyFill="1" applyBorder="1" applyAlignment="1">
      <alignment horizontal="center"/>
    </xf>
    <xf numFmtId="0" fontId="19" fillId="24" borderId="46" xfId="98" applyFont="1" applyFill="1" applyBorder="1" applyAlignment="1">
      <alignment horizontal="center"/>
    </xf>
    <xf numFmtId="0" fontId="19" fillId="26" borderId="12" xfId="98" applyFont="1" applyFill="1" applyBorder="1" applyAlignment="1">
      <alignment horizontal="center"/>
    </xf>
    <xf numFmtId="0" fontId="19" fillId="26" borderId="11" xfId="98" applyFont="1" applyFill="1" applyBorder="1" applyAlignment="1">
      <alignment horizontal="center"/>
    </xf>
    <xf numFmtId="0" fontId="19" fillId="26" borderId="44" xfId="98" applyFont="1" applyFill="1" applyBorder="1" applyAlignment="1">
      <alignment horizontal="center"/>
    </xf>
    <xf numFmtId="0" fontId="19" fillId="24" borderId="12" xfId="98" applyFont="1" applyFill="1" applyBorder="1" applyAlignment="1">
      <alignment horizontal="center"/>
    </xf>
    <xf numFmtId="0" fontId="19" fillId="24" borderId="11" xfId="98" applyFont="1" applyFill="1" applyBorder="1" applyAlignment="1">
      <alignment horizontal="center"/>
    </xf>
    <xf numFmtId="0" fontId="19" fillId="24" borderId="44" xfId="98" applyFont="1" applyFill="1" applyBorder="1" applyAlignment="1">
      <alignment horizontal="center"/>
    </xf>
    <xf numFmtId="0" fontId="19" fillId="26" borderId="21" xfId="98" applyFont="1" applyFill="1" applyBorder="1" applyAlignment="1">
      <alignment horizontal="center"/>
    </xf>
    <xf numFmtId="0" fontId="19" fillId="26" borderId="45" xfId="98" applyFont="1" applyFill="1" applyBorder="1" applyAlignment="1">
      <alignment horizontal="center"/>
    </xf>
    <xf numFmtId="0" fontId="19" fillId="26" borderId="46" xfId="98" applyFont="1" applyFill="1" applyBorder="1" applyAlignment="1">
      <alignment horizontal="center"/>
    </xf>
  </cellXfs>
  <cellStyles count="147">
    <cellStyle name="20% - Accent1 2" xfId="48" xr:uid="{00000000-0005-0000-0000-000000000000}"/>
    <cellStyle name="20% - Accent1 3" xfId="6" xr:uid="{00000000-0005-0000-0000-000001000000}"/>
    <cellStyle name="20% - Accent2 2" xfId="49" xr:uid="{00000000-0005-0000-0000-000002000000}"/>
    <cellStyle name="20% - Accent2 3" xfId="7" xr:uid="{00000000-0005-0000-0000-000003000000}"/>
    <cellStyle name="20% - Accent3 2" xfId="50" xr:uid="{00000000-0005-0000-0000-000004000000}"/>
    <cellStyle name="20% - Accent3 3" xfId="8" xr:uid="{00000000-0005-0000-0000-000005000000}"/>
    <cellStyle name="20% - Accent4 2" xfId="51" xr:uid="{00000000-0005-0000-0000-000006000000}"/>
    <cellStyle name="20% - Accent4 3" xfId="9" xr:uid="{00000000-0005-0000-0000-000007000000}"/>
    <cellStyle name="20% - Accent5 2" xfId="52" xr:uid="{00000000-0005-0000-0000-000008000000}"/>
    <cellStyle name="20% - Accent5 3" xfId="10" xr:uid="{00000000-0005-0000-0000-000009000000}"/>
    <cellStyle name="20% - Accent6 2" xfId="53" xr:uid="{00000000-0005-0000-0000-00000A000000}"/>
    <cellStyle name="20% - Accent6 3" xfId="11" xr:uid="{00000000-0005-0000-0000-00000B000000}"/>
    <cellStyle name="40% - Accent1 2" xfId="54" xr:uid="{00000000-0005-0000-0000-00000C000000}"/>
    <cellStyle name="40% - Accent1 3" xfId="12" xr:uid="{00000000-0005-0000-0000-00000D000000}"/>
    <cellStyle name="40% - Accent2 2" xfId="55" xr:uid="{00000000-0005-0000-0000-00000E000000}"/>
    <cellStyle name="40% - Accent2 3" xfId="13" xr:uid="{00000000-0005-0000-0000-00000F000000}"/>
    <cellStyle name="40% - Accent3 2" xfId="56" xr:uid="{00000000-0005-0000-0000-000010000000}"/>
    <cellStyle name="40% - Accent3 3" xfId="14" xr:uid="{00000000-0005-0000-0000-000011000000}"/>
    <cellStyle name="40% - Accent4 2" xfId="57" xr:uid="{00000000-0005-0000-0000-000012000000}"/>
    <cellStyle name="40% - Accent4 3" xfId="15" xr:uid="{00000000-0005-0000-0000-000013000000}"/>
    <cellStyle name="40% - Accent5 2" xfId="58" xr:uid="{00000000-0005-0000-0000-000014000000}"/>
    <cellStyle name="40% - Accent5 3" xfId="16" xr:uid="{00000000-0005-0000-0000-000015000000}"/>
    <cellStyle name="40% - Accent6 2" xfId="59" xr:uid="{00000000-0005-0000-0000-000016000000}"/>
    <cellStyle name="40% - Accent6 3" xfId="17" xr:uid="{00000000-0005-0000-0000-000017000000}"/>
    <cellStyle name="60% - Accent1 2" xfId="60" xr:uid="{00000000-0005-0000-0000-000018000000}"/>
    <cellStyle name="60% - Accent1 3" xfId="18" xr:uid="{00000000-0005-0000-0000-000019000000}"/>
    <cellStyle name="60% - Accent2 2" xfId="61" xr:uid="{00000000-0005-0000-0000-00001A000000}"/>
    <cellStyle name="60% - Accent2 3" xfId="19" xr:uid="{00000000-0005-0000-0000-00001B000000}"/>
    <cellStyle name="60% - Accent3 2" xfId="62" xr:uid="{00000000-0005-0000-0000-00001C000000}"/>
    <cellStyle name="60% - Accent3 3" xfId="20" xr:uid="{00000000-0005-0000-0000-00001D000000}"/>
    <cellStyle name="60% - Accent4 2" xfId="63" xr:uid="{00000000-0005-0000-0000-00001E000000}"/>
    <cellStyle name="60% - Accent4 3" xfId="21" xr:uid="{00000000-0005-0000-0000-00001F000000}"/>
    <cellStyle name="60% - Accent5 2" xfId="64" xr:uid="{00000000-0005-0000-0000-000020000000}"/>
    <cellStyle name="60% - Accent5 3" xfId="22" xr:uid="{00000000-0005-0000-0000-000021000000}"/>
    <cellStyle name="60% - Accent6 2" xfId="65" xr:uid="{00000000-0005-0000-0000-000022000000}"/>
    <cellStyle name="60% - Accent6 3" xfId="23" xr:uid="{00000000-0005-0000-0000-000023000000}"/>
    <cellStyle name="Accent1 2" xfId="66" xr:uid="{00000000-0005-0000-0000-000024000000}"/>
    <cellStyle name="Accent1 3" xfId="24" xr:uid="{00000000-0005-0000-0000-000025000000}"/>
    <cellStyle name="Accent2 2" xfId="67" xr:uid="{00000000-0005-0000-0000-000026000000}"/>
    <cellStyle name="Accent2 3" xfId="25" xr:uid="{00000000-0005-0000-0000-000027000000}"/>
    <cellStyle name="Accent3 2" xfId="68" xr:uid="{00000000-0005-0000-0000-000028000000}"/>
    <cellStyle name="Accent3 3" xfId="26" xr:uid="{00000000-0005-0000-0000-000029000000}"/>
    <cellStyle name="Accent4 2" xfId="69" xr:uid="{00000000-0005-0000-0000-00002A000000}"/>
    <cellStyle name="Accent4 3" xfId="27" xr:uid="{00000000-0005-0000-0000-00002B000000}"/>
    <cellStyle name="Accent5 2" xfId="70" xr:uid="{00000000-0005-0000-0000-00002C000000}"/>
    <cellStyle name="Accent5 3" xfId="28" xr:uid="{00000000-0005-0000-0000-00002D000000}"/>
    <cellStyle name="Accent6 2" xfId="71" xr:uid="{00000000-0005-0000-0000-00002E000000}"/>
    <cellStyle name="Accent6 3" xfId="29" xr:uid="{00000000-0005-0000-0000-00002F000000}"/>
    <cellStyle name="Bad 2" xfId="72" xr:uid="{00000000-0005-0000-0000-000030000000}"/>
    <cellStyle name="Bad 3" xfId="30" xr:uid="{00000000-0005-0000-0000-000031000000}"/>
    <cellStyle name="Calculation 2" xfId="73" xr:uid="{00000000-0005-0000-0000-000032000000}"/>
    <cellStyle name="Calculation 2 2" xfId="114" xr:uid="{00000000-0005-0000-0000-000032000000}"/>
    <cellStyle name="Calculation 2 3" xfId="112" xr:uid="{00000000-0005-0000-0000-000032000000}"/>
    <cellStyle name="Calculation 2 4" xfId="121" xr:uid="{00000000-0005-0000-0000-000032000000}"/>
    <cellStyle name="Calculation 3" xfId="31" xr:uid="{00000000-0005-0000-0000-000033000000}"/>
    <cellStyle name="Calculation 3 2" xfId="130" xr:uid="{00000000-0005-0000-0000-000033000000}"/>
    <cellStyle name="Calculation 3 3" xfId="117" xr:uid="{00000000-0005-0000-0000-000033000000}"/>
    <cellStyle name="Calculation 3 4" xfId="115" xr:uid="{00000000-0005-0000-0000-000033000000}"/>
    <cellStyle name="Check Cell 2" xfId="74" xr:uid="{00000000-0005-0000-0000-000034000000}"/>
    <cellStyle name="Check Cell 3" xfId="32" xr:uid="{00000000-0005-0000-0000-000035000000}"/>
    <cellStyle name="Comma 2" xfId="107" xr:uid="{00000000-0005-0000-0000-000036000000}"/>
    <cellStyle name="Currency" xfId="105" builtinId="4"/>
    <cellStyle name="Currency 2" xfId="1" xr:uid="{00000000-0005-0000-0000-000038000000}"/>
    <cellStyle name="Explanatory Text 2" xfId="75" xr:uid="{00000000-0005-0000-0000-000039000000}"/>
    <cellStyle name="Explanatory Text 3" xfId="33" xr:uid="{00000000-0005-0000-0000-00003A000000}"/>
    <cellStyle name="Good 2" xfId="76" xr:uid="{00000000-0005-0000-0000-00003C000000}"/>
    <cellStyle name="Good 3" xfId="34" xr:uid="{00000000-0005-0000-0000-00003D000000}"/>
    <cellStyle name="Heading 1 2" xfId="77" xr:uid="{00000000-0005-0000-0000-00003E000000}"/>
    <cellStyle name="Heading 1 3" xfId="35" xr:uid="{00000000-0005-0000-0000-00003F000000}"/>
    <cellStyle name="Heading 2 2" xfId="78" xr:uid="{00000000-0005-0000-0000-000040000000}"/>
    <cellStyle name="Heading 2 3" xfId="36" xr:uid="{00000000-0005-0000-0000-000041000000}"/>
    <cellStyle name="Heading 3 2" xfId="79" xr:uid="{00000000-0005-0000-0000-000042000000}"/>
    <cellStyle name="Heading 3 3" xfId="37" xr:uid="{00000000-0005-0000-0000-000043000000}"/>
    <cellStyle name="Heading 4 2" xfId="80" xr:uid="{00000000-0005-0000-0000-000044000000}"/>
    <cellStyle name="Heading 4 3" xfId="38" xr:uid="{00000000-0005-0000-0000-000045000000}"/>
    <cellStyle name="Hyperlink 2" xfId="146" xr:uid="{F2F5C587-4D21-4D19-AD90-91758BAC6AAC}"/>
    <cellStyle name="Input 2" xfId="81" xr:uid="{00000000-0005-0000-0000-000046000000}"/>
    <cellStyle name="Input 2 2" xfId="113" xr:uid="{00000000-0005-0000-0000-000043000000}"/>
    <cellStyle name="Input 2 3" xfId="136" xr:uid="{00000000-0005-0000-0000-000043000000}"/>
    <cellStyle name="Input 2 4" xfId="132" xr:uid="{00000000-0005-0000-0000-000043000000}"/>
    <cellStyle name="Input 3" xfId="39" xr:uid="{00000000-0005-0000-0000-000047000000}"/>
    <cellStyle name="Input 3 2" xfId="129" xr:uid="{00000000-0005-0000-0000-000044000000}"/>
    <cellStyle name="Input 3 3" xfId="116" xr:uid="{00000000-0005-0000-0000-000044000000}"/>
    <cellStyle name="Input 3 4" xfId="140" xr:uid="{00000000-0005-0000-0000-000044000000}"/>
    <cellStyle name="Linked Cell 2" xfId="82" xr:uid="{00000000-0005-0000-0000-000048000000}"/>
    <cellStyle name="Linked Cell 3" xfId="40" xr:uid="{00000000-0005-0000-0000-000049000000}"/>
    <cellStyle name="Neutral 2" xfId="83" xr:uid="{00000000-0005-0000-0000-00004A000000}"/>
    <cellStyle name="Neutral 3" xfId="41" xr:uid="{00000000-0005-0000-0000-00004B000000}"/>
    <cellStyle name="Normal" xfId="0" builtinId="0"/>
    <cellStyle name="Normal 2" xfId="2" xr:uid="{00000000-0005-0000-0000-00004D000000}"/>
    <cellStyle name="Normal 3" xfId="3" xr:uid="{00000000-0005-0000-0000-00004E000000}"/>
    <cellStyle name="Normal 3 2" xfId="88" xr:uid="{00000000-0005-0000-0000-00004F000000}"/>
    <cellStyle name="Normal 3 3" xfId="97" xr:uid="{00000000-0005-0000-0000-000050000000}"/>
    <cellStyle name="Normal 3 3 2" xfId="108" xr:uid="{00000000-0005-0000-0000-000051000000}"/>
    <cellStyle name="Normal 3 4" xfId="106" xr:uid="{00000000-0005-0000-0000-000052000000}"/>
    <cellStyle name="Normal 4" xfId="4" xr:uid="{00000000-0005-0000-0000-000053000000}"/>
    <cellStyle name="Normal 4 10" xfId="100" xr:uid="{00000000-0005-0000-0000-000054000000}"/>
    <cellStyle name="Normal 4 11" xfId="102" xr:uid="{00000000-0005-0000-0000-000055000000}"/>
    <cellStyle name="Normal 4 12" xfId="104" xr:uid="{00000000-0005-0000-0000-000056000000}"/>
    <cellStyle name="Normal 4 13" xfId="123" xr:uid="{00000000-0005-0000-0000-00004C000000}"/>
    <cellStyle name="Normal 4 2" xfId="47" xr:uid="{00000000-0005-0000-0000-000057000000}"/>
    <cellStyle name="Normal 4 3" xfId="90" xr:uid="{00000000-0005-0000-0000-000058000000}"/>
    <cellStyle name="Normal 4 4" xfId="91" xr:uid="{00000000-0005-0000-0000-000059000000}"/>
    <cellStyle name="Normal 4 5" xfId="92" xr:uid="{00000000-0005-0000-0000-00005A000000}"/>
    <cellStyle name="Normal 4 6" xfId="93" xr:uid="{00000000-0005-0000-0000-00005B000000}"/>
    <cellStyle name="Normal 4 7" xfId="94" xr:uid="{00000000-0005-0000-0000-00005C000000}"/>
    <cellStyle name="Normal 4 8" xfId="95" xr:uid="{00000000-0005-0000-0000-00005D000000}"/>
    <cellStyle name="Normal 4 9" xfId="96" xr:uid="{00000000-0005-0000-0000-00005E000000}"/>
    <cellStyle name="Normal 5" xfId="98" xr:uid="{00000000-0005-0000-0000-00005F000000}"/>
    <cellStyle name="Normal 6" xfId="101" xr:uid="{00000000-0005-0000-0000-000060000000}"/>
    <cellStyle name="Normal 7" xfId="103" xr:uid="{00000000-0005-0000-0000-000061000000}"/>
    <cellStyle name="Normal 8" xfId="109" xr:uid="{00000000-0005-0000-0000-00009B000000}"/>
    <cellStyle name="Normal 9" xfId="145" xr:uid="{1C09D50E-A01B-4C92-945E-E9AFFF300B9C}"/>
    <cellStyle name="Note 2" xfId="5" xr:uid="{00000000-0005-0000-0000-000062000000}"/>
    <cellStyle name="Note 2 2" xfId="124" xr:uid="{00000000-0005-0000-0000-00004E000000}"/>
    <cellStyle name="Note 2 3" xfId="120" xr:uid="{00000000-0005-0000-0000-00004E000000}"/>
    <cellStyle name="Note 2 4" xfId="141" xr:uid="{00000000-0005-0000-0000-00004E000000}"/>
    <cellStyle name="Note 3" xfId="89" xr:uid="{00000000-0005-0000-0000-000063000000}"/>
    <cellStyle name="Note 3 2" xfId="137" xr:uid="{00000000-0005-0000-0000-00004F000000}"/>
    <cellStyle name="Note 3 3" xfId="125" xr:uid="{00000000-0005-0000-0000-00004F000000}"/>
    <cellStyle name="Note 3 4" xfId="144" xr:uid="{00000000-0005-0000-0000-00004F000000}"/>
    <cellStyle name="Note 4" xfId="42" xr:uid="{00000000-0005-0000-0000-000064000000}"/>
    <cellStyle name="Note 4 2" xfId="99" xr:uid="{00000000-0005-0000-0000-000065000000}"/>
    <cellStyle name="Note 4 3" xfId="118" xr:uid="{00000000-0005-0000-0000-000050000000}"/>
    <cellStyle name="Note 4 4" xfId="119" xr:uid="{00000000-0005-0000-0000-000050000000}"/>
    <cellStyle name="Note 4 5" xfId="134" xr:uid="{00000000-0005-0000-0000-000050000000}"/>
    <cellStyle name="Output 2" xfId="84" xr:uid="{00000000-0005-0000-0000-000066000000}"/>
    <cellStyle name="Output 2 2" xfId="111" xr:uid="{00000000-0005-0000-0000-000051000000}"/>
    <cellStyle name="Output 2 3" xfId="133" xr:uid="{00000000-0005-0000-0000-000051000000}"/>
    <cellStyle name="Output 2 4" xfId="142" xr:uid="{00000000-0005-0000-0000-000051000000}"/>
    <cellStyle name="Output 3" xfId="43" xr:uid="{00000000-0005-0000-0000-000067000000}"/>
    <cellStyle name="Output 3 2" xfId="128" xr:uid="{00000000-0005-0000-0000-000052000000}"/>
    <cellStyle name="Output 3 3" xfId="126" xr:uid="{00000000-0005-0000-0000-000052000000}"/>
    <cellStyle name="Output 3 4" xfId="131" xr:uid="{00000000-0005-0000-0000-000052000000}"/>
    <cellStyle name="Percent 2" xfId="135" xr:uid="{00000000-0005-0000-0000-00009D000000}"/>
    <cellStyle name="Title 2" xfId="85" xr:uid="{00000000-0005-0000-0000-000068000000}"/>
    <cellStyle name="Title 3" xfId="44" xr:uid="{00000000-0005-0000-0000-000069000000}"/>
    <cellStyle name="Total 2" xfId="86" xr:uid="{00000000-0005-0000-0000-00006A000000}"/>
    <cellStyle name="Total 2 2" xfId="110" xr:uid="{00000000-0005-0000-0000-000056000000}"/>
    <cellStyle name="Total 2 3" xfId="138" xr:uid="{00000000-0005-0000-0000-000056000000}"/>
    <cellStyle name="Total 2 4" xfId="143" xr:uid="{00000000-0005-0000-0000-000056000000}"/>
    <cellStyle name="Total 3" xfId="45" xr:uid="{00000000-0005-0000-0000-00006B000000}"/>
    <cellStyle name="Total 3 2" xfId="127" xr:uid="{00000000-0005-0000-0000-000057000000}"/>
    <cellStyle name="Total 3 3" xfId="122" xr:uid="{00000000-0005-0000-0000-000057000000}"/>
    <cellStyle name="Total 3 4" xfId="139" xr:uid="{00000000-0005-0000-0000-000057000000}"/>
    <cellStyle name="Warning Text 2" xfId="87" xr:uid="{00000000-0005-0000-0000-00006C000000}"/>
    <cellStyle name="Warning Text 3" xfId="46" xr:uid="{00000000-0005-0000-0000-00006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10</xdr:col>
      <xdr:colOff>590550</xdr:colOff>
      <xdr:row>0</xdr:row>
      <xdr:rowOff>104775</xdr:rowOff>
    </xdr:from>
    <xdr:ext cx="3918252" cy="1846531"/>
    <xdr:sp macro="" textlink="">
      <xdr:nvSpPr>
        <xdr:cNvPr id="2" name="TextBox 1">
          <a:extLst>
            <a:ext uri="{FF2B5EF4-FFF2-40B4-BE49-F238E27FC236}">
              <a16:creationId xmlns:a16="http://schemas.microsoft.com/office/drawing/2014/main" id="{9722B78F-2DBC-4B1F-957E-D39AC96A5FAB}"/>
            </a:ext>
          </a:extLst>
        </xdr:cNvPr>
        <xdr:cNvSpPr txBox="1"/>
      </xdr:nvSpPr>
      <xdr:spPr>
        <a:xfrm>
          <a:off x="7715250"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
  <sheetViews>
    <sheetView workbookViewId="0">
      <selection activeCell="D5" sqref="D5"/>
    </sheetView>
  </sheetViews>
  <sheetFormatPr defaultRowHeight="12.75" x14ac:dyDescent="0.2"/>
  <cols>
    <col min="1" max="3" width="9.42578125" customWidth="1"/>
    <col min="4" max="9" width="8.85546875" customWidth="1"/>
    <col min="10" max="10" width="12.42578125" bestFit="1" customWidth="1"/>
  </cols>
  <sheetData>
    <row r="1" spans="1:10" ht="15.75" x14ac:dyDescent="0.25">
      <c r="A1" s="4" t="s">
        <v>0</v>
      </c>
      <c r="B1" s="3"/>
      <c r="C1" s="3"/>
      <c r="D1" s="3"/>
      <c r="E1" s="1"/>
      <c r="F1" s="1"/>
      <c r="G1" s="1"/>
      <c r="H1" s="1"/>
      <c r="I1" s="1"/>
      <c r="J1" s="1"/>
    </row>
    <row r="2" spans="1:10" ht="15.75" x14ac:dyDescent="0.25">
      <c r="A2" s="1"/>
    </row>
    <row r="3" spans="1:10" s="2" customFormat="1" x14ac:dyDescent="0.2">
      <c r="A3" s="63"/>
      <c r="B3" s="63"/>
      <c r="C3" s="63"/>
      <c r="D3" s="15" t="s">
        <v>1</v>
      </c>
      <c r="E3" s="14" t="s">
        <v>2</v>
      </c>
      <c r="F3" s="14" t="s">
        <v>3</v>
      </c>
      <c r="G3" s="14" t="s">
        <v>4</v>
      </c>
      <c r="H3" s="14" t="s">
        <v>5</v>
      </c>
      <c r="I3" s="14" t="s">
        <v>6</v>
      </c>
      <c r="J3" s="15" t="s">
        <v>17</v>
      </c>
    </row>
    <row r="4" spans="1:10" x14ac:dyDescent="0.2">
      <c r="A4" s="64" t="s">
        <v>20</v>
      </c>
      <c r="B4" s="64"/>
      <c r="C4" s="64"/>
      <c r="D4" s="23">
        <f>'Pricing Score Calculation'!E5</f>
        <v>30</v>
      </c>
      <c r="E4" s="31">
        <v>16</v>
      </c>
      <c r="F4" s="31">
        <v>8</v>
      </c>
      <c r="G4" s="31">
        <v>15</v>
      </c>
      <c r="H4" s="31">
        <v>12</v>
      </c>
      <c r="I4" s="31">
        <v>10</v>
      </c>
      <c r="J4" s="24">
        <f>SUM(D4:I4)</f>
        <v>91</v>
      </c>
    </row>
    <row r="5" spans="1:10" x14ac:dyDescent="0.2">
      <c r="A5" s="64" t="s">
        <v>21</v>
      </c>
      <c r="B5" s="64"/>
      <c r="C5" s="64"/>
      <c r="D5" s="23">
        <f>'Pricing Score Calculation'!E6</f>
        <v>29.551858571042573</v>
      </c>
      <c r="E5" s="31">
        <v>12</v>
      </c>
      <c r="F5" s="31">
        <v>6</v>
      </c>
      <c r="G5" s="31">
        <v>9</v>
      </c>
      <c r="H5" s="31">
        <v>9</v>
      </c>
      <c r="I5" s="31">
        <v>6</v>
      </c>
      <c r="J5" s="24">
        <f>SUM(D5:I5)</f>
        <v>71.551858571042573</v>
      </c>
    </row>
  </sheetData>
  <mergeCells count="3">
    <mergeCell ref="A3:C3"/>
    <mergeCell ref="A4:C4"/>
    <mergeCell ref="A5:C5"/>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5"/>
  <sheetViews>
    <sheetView workbookViewId="0">
      <selection activeCell="A4" sqref="A4:C5"/>
    </sheetView>
  </sheetViews>
  <sheetFormatPr defaultRowHeight="12.75" x14ac:dyDescent="0.2"/>
  <cols>
    <col min="10" max="10" width="14.42578125" bestFit="1" customWidth="1"/>
  </cols>
  <sheetData>
    <row r="1" spans="1:13" ht="15.75" x14ac:dyDescent="0.25">
      <c r="A1" s="4" t="s">
        <v>0</v>
      </c>
      <c r="B1" s="3"/>
      <c r="C1" s="3"/>
      <c r="D1" s="3"/>
      <c r="E1" s="1"/>
      <c r="F1" s="1"/>
      <c r="G1" s="1"/>
      <c r="H1" s="1"/>
      <c r="I1" s="1"/>
    </row>
    <row r="2" spans="1:13" ht="15.75" x14ac:dyDescent="0.25">
      <c r="A2" s="1"/>
    </row>
    <row r="3" spans="1:13" x14ac:dyDescent="0.2">
      <c r="A3" s="63"/>
      <c r="B3" s="63"/>
      <c r="C3" s="63"/>
      <c r="D3" s="15" t="s">
        <v>1</v>
      </c>
      <c r="E3" s="14" t="s">
        <v>2</v>
      </c>
      <c r="F3" s="14" t="s">
        <v>3</v>
      </c>
      <c r="G3" s="14" t="s">
        <v>4</v>
      </c>
      <c r="H3" s="14" t="s">
        <v>5</v>
      </c>
      <c r="I3" s="14" t="s">
        <v>6</v>
      </c>
      <c r="J3" s="15" t="s">
        <v>17</v>
      </c>
      <c r="K3" s="2"/>
      <c r="L3" s="2"/>
      <c r="M3" s="2"/>
    </row>
    <row r="4" spans="1:13" x14ac:dyDescent="0.2">
      <c r="A4" s="64" t="s">
        <v>20</v>
      </c>
      <c r="B4" s="64"/>
      <c r="C4" s="64"/>
      <c r="D4" s="23">
        <f>'Pricing Score Calculation'!E5</f>
        <v>30</v>
      </c>
      <c r="E4" s="32">
        <v>12.8</v>
      </c>
      <c r="F4" s="32">
        <v>6.8</v>
      </c>
      <c r="G4" s="32">
        <v>10.199999999999999</v>
      </c>
      <c r="H4" s="32">
        <v>10.199999999999999</v>
      </c>
      <c r="I4" s="32">
        <v>6</v>
      </c>
      <c r="J4" s="24">
        <f>SUM(D4:I4)</f>
        <v>76</v>
      </c>
    </row>
    <row r="5" spans="1:13" x14ac:dyDescent="0.2">
      <c r="A5" s="64" t="s">
        <v>21</v>
      </c>
      <c r="B5" s="64"/>
      <c r="C5" s="64"/>
      <c r="D5" s="23">
        <f>'Pricing Score Calculation'!E6</f>
        <v>29.551858571042573</v>
      </c>
      <c r="E5" s="32">
        <v>11.2</v>
      </c>
      <c r="F5" s="32">
        <v>6</v>
      </c>
      <c r="G5" s="32">
        <v>10.199999999999999</v>
      </c>
      <c r="H5" s="32">
        <v>10.199999999999999</v>
      </c>
      <c r="I5" s="32">
        <v>6</v>
      </c>
      <c r="J5" s="24">
        <f>SUM(D5:I5)</f>
        <v>73.151858571042581</v>
      </c>
    </row>
  </sheetData>
  <mergeCells count="3">
    <mergeCell ref="A3:C3"/>
    <mergeCell ref="A4:C4"/>
    <mergeCell ref="A5:C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5"/>
  <sheetViews>
    <sheetView workbookViewId="0">
      <selection activeCell="A4" sqref="A4:C5"/>
    </sheetView>
  </sheetViews>
  <sheetFormatPr defaultRowHeight="12.75" x14ac:dyDescent="0.2"/>
  <cols>
    <col min="10" max="10" width="14.42578125" bestFit="1" customWidth="1"/>
  </cols>
  <sheetData>
    <row r="1" spans="1:13" ht="15.75" x14ac:dyDescent="0.25">
      <c r="A1" s="4" t="s">
        <v>0</v>
      </c>
      <c r="B1" s="3"/>
      <c r="C1" s="3"/>
      <c r="D1" s="3"/>
      <c r="E1" s="1"/>
      <c r="F1" s="1"/>
      <c r="G1" s="1"/>
      <c r="H1" s="1"/>
      <c r="I1" s="1"/>
    </row>
    <row r="2" spans="1:13" ht="15.75" x14ac:dyDescent="0.25">
      <c r="A2" s="1"/>
    </row>
    <row r="3" spans="1:13" x14ac:dyDescent="0.2">
      <c r="A3" s="63"/>
      <c r="B3" s="63"/>
      <c r="C3" s="63"/>
      <c r="D3" s="15" t="s">
        <v>1</v>
      </c>
      <c r="E3" s="14" t="s">
        <v>2</v>
      </c>
      <c r="F3" s="14" t="s">
        <v>3</v>
      </c>
      <c r="G3" s="14" t="s">
        <v>4</v>
      </c>
      <c r="H3" s="14" t="s">
        <v>5</v>
      </c>
      <c r="I3" s="14" t="s">
        <v>6</v>
      </c>
      <c r="J3" s="15" t="s">
        <v>17</v>
      </c>
      <c r="K3" s="2"/>
      <c r="L3" s="2"/>
      <c r="M3" s="2"/>
    </row>
    <row r="4" spans="1:13" x14ac:dyDescent="0.2">
      <c r="A4" s="64" t="s">
        <v>20</v>
      </c>
      <c r="B4" s="64"/>
      <c r="C4" s="64"/>
      <c r="D4" s="23">
        <f>'Pricing Score Calculation'!E5</f>
        <v>30</v>
      </c>
      <c r="E4" s="33">
        <v>8</v>
      </c>
      <c r="F4" s="33">
        <v>4</v>
      </c>
      <c r="G4" s="33">
        <v>6</v>
      </c>
      <c r="H4" s="33">
        <v>6</v>
      </c>
      <c r="I4" s="33">
        <v>4</v>
      </c>
      <c r="J4" s="24">
        <f>SUM(D4:I4)</f>
        <v>58</v>
      </c>
    </row>
    <row r="5" spans="1:13" x14ac:dyDescent="0.2">
      <c r="A5" s="64" t="s">
        <v>21</v>
      </c>
      <c r="B5" s="64"/>
      <c r="C5" s="64"/>
      <c r="D5" s="23">
        <f>'Pricing Score Calculation'!E6</f>
        <v>29.551858571042573</v>
      </c>
      <c r="E5" s="33">
        <v>8</v>
      </c>
      <c r="F5" s="33">
        <v>6</v>
      </c>
      <c r="G5" s="33">
        <v>6</v>
      </c>
      <c r="H5" s="33">
        <v>6</v>
      </c>
      <c r="I5" s="33">
        <v>4</v>
      </c>
      <c r="J5" s="24">
        <f>SUM(D5:I5)</f>
        <v>59.551858571042573</v>
      </c>
    </row>
  </sheetData>
  <mergeCells count="3">
    <mergeCell ref="A3:C3"/>
    <mergeCell ref="A4:C4"/>
    <mergeCell ref="A5:C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5"/>
  <sheetViews>
    <sheetView workbookViewId="0">
      <selection activeCell="A4" sqref="A4:C5"/>
    </sheetView>
  </sheetViews>
  <sheetFormatPr defaultRowHeight="12.75" x14ac:dyDescent="0.2"/>
  <cols>
    <col min="10" max="10" width="14.42578125" bestFit="1" customWidth="1"/>
  </cols>
  <sheetData>
    <row r="1" spans="1:13" ht="15.75" x14ac:dyDescent="0.25">
      <c r="A1" s="4" t="s">
        <v>0</v>
      </c>
      <c r="B1" s="3"/>
      <c r="C1" s="3"/>
      <c r="D1" s="3"/>
      <c r="E1" s="1"/>
      <c r="F1" s="1"/>
      <c r="G1" s="1"/>
      <c r="H1" s="1"/>
      <c r="I1" s="1"/>
    </row>
    <row r="2" spans="1:13" ht="15.75" x14ac:dyDescent="0.25">
      <c r="A2" s="1"/>
    </row>
    <row r="3" spans="1:13" x14ac:dyDescent="0.2">
      <c r="A3" s="63"/>
      <c r="B3" s="63"/>
      <c r="C3" s="63"/>
      <c r="D3" s="15" t="s">
        <v>1</v>
      </c>
      <c r="E3" s="14" t="s">
        <v>2</v>
      </c>
      <c r="F3" s="14" t="s">
        <v>3</v>
      </c>
      <c r="G3" s="14" t="s">
        <v>4</v>
      </c>
      <c r="H3" s="14" t="s">
        <v>5</v>
      </c>
      <c r="I3" s="14" t="s">
        <v>6</v>
      </c>
      <c r="J3" s="15" t="s">
        <v>17</v>
      </c>
      <c r="K3" s="2"/>
      <c r="L3" s="2"/>
      <c r="M3" s="2"/>
    </row>
    <row r="4" spans="1:13" x14ac:dyDescent="0.2">
      <c r="A4" s="64" t="s">
        <v>20</v>
      </c>
      <c r="B4" s="64"/>
      <c r="C4" s="64"/>
      <c r="D4" s="23">
        <f>'Pricing Score Calculation'!E5</f>
        <v>30</v>
      </c>
      <c r="E4" s="34">
        <v>16</v>
      </c>
      <c r="F4" s="34">
        <v>8</v>
      </c>
      <c r="G4" s="34">
        <v>12</v>
      </c>
      <c r="H4" s="34">
        <v>12</v>
      </c>
      <c r="I4" s="34">
        <v>6</v>
      </c>
      <c r="J4" s="24">
        <f>SUM(D4:I4)</f>
        <v>84</v>
      </c>
    </row>
    <row r="5" spans="1:13" x14ac:dyDescent="0.2">
      <c r="A5" s="64" t="s">
        <v>21</v>
      </c>
      <c r="B5" s="64"/>
      <c r="C5" s="64"/>
      <c r="D5" s="23">
        <f>'Pricing Score Calculation'!E6</f>
        <v>29.551858571042573</v>
      </c>
      <c r="E5" s="34">
        <v>20</v>
      </c>
      <c r="F5" s="34">
        <v>8</v>
      </c>
      <c r="G5" s="34">
        <v>15</v>
      </c>
      <c r="H5" s="34">
        <v>15</v>
      </c>
      <c r="I5" s="34">
        <v>8</v>
      </c>
      <c r="J5" s="24">
        <f>SUM(D5:I5)</f>
        <v>95.551858571042573</v>
      </c>
    </row>
  </sheetData>
  <mergeCells count="3">
    <mergeCell ref="A3:C3"/>
    <mergeCell ref="A4:C4"/>
    <mergeCell ref="A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5"/>
  <sheetViews>
    <sheetView workbookViewId="0">
      <selection activeCell="A4" sqref="A4:C5"/>
    </sheetView>
  </sheetViews>
  <sheetFormatPr defaultRowHeight="12.75" x14ac:dyDescent="0.2"/>
  <cols>
    <col min="10" max="10" width="14.42578125" bestFit="1" customWidth="1"/>
  </cols>
  <sheetData>
    <row r="1" spans="1:13" ht="15.75" x14ac:dyDescent="0.25">
      <c r="A1" s="4" t="s">
        <v>0</v>
      </c>
      <c r="B1" s="3"/>
      <c r="C1" s="3"/>
      <c r="D1" s="3"/>
      <c r="E1" s="1"/>
      <c r="F1" s="1"/>
      <c r="G1" s="1"/>
      <c r="H1" s="1"/>
      <c r="I1" s="1"/>
    </row>
    <row r="2" spans="1:13" ht="15.75" x14ac:dyDescent="0.25">
      <c r="A2" s="1"/>
    </row>
    <row r="3" spans="1:13" x14ac:dyDescent="0.2">
      <c r="A3" s="63"/>
      <c r="B3" s="63"/>
      <c r="C3" s="63"/>
      <c r="D3" s="15" t="s">
        <v>1</v>
      </c>
      <c r="E3" s="14" t="s">
        <v>2</v>
      </c>
      <c r="F3" s="14" t="s">
        <v>3</v>
      </c>
      <c r="G3" s="14" t="s">
        <v>4</v>
      </c>
      <c r="H3" s="14" t="s">
        <v>5</v>
      </c>
      <c r="I3" s="14" t="s">
        <v>6</v>
      </c>
      <c r="J3" s="15" t="s">
        <v>17</v>
      </c>
      <c r="K3" s="2"/>
      <c r="L3" s="2"/>
      <c r="M3" s="2"/>
    </row>
    <row r="4" spans="1:13" x14ac:dyDescent="0.2">
      <c r="A4" s="64" t="s">
        <v>20</v>
      </c>
      <c r="B4" s="64"/>
      <c r="C4" s="64"/>
      <c r="D4" s="23">
        <f>'Pricing Score Calculation'!E5</f>
        <v>30</v>
      </c>
      <c r="E4" s="35">
        <v>20</v>
      </c>
      <c r="F4" s="35">
        <v>8</v>
      </c>
      <c r="G4" s="35">
        <v>12</v>
      </c>
      <c r="H4" s="35">
        <v>15</v>
      </c>
      <c r="I4" s="35">
        <v>8</v>
      </c>
      <c r="J4" s="24">
        <f>SUM(D4:I4)</f>
        <v>93</v>
      </c>
    </row>
    <row r="5" spans="1:13" x14ac:dyDescent="0.2">
      <c r="A5" s="64" t="s">
        <v>21</v>
      </c>
      <c r="B5" s="64"/>
      <c r="C5" s="64"/>
      <c r="D5" s="23">
        <f>'Pricing Score Calculation'!E6</f>
        <v>29.551858571042573</v>
      </c>
      <c r="E5" s="35">
        <v>16</v>
      </c>
      <c r="F5" s="35">
        <v>8</v>
      </c>
      <c r="G5" s="35">
        <v>9</v>
      </c>
      <c r="H5" s="35">
        <v>9</v>
      </c>
      <c r="I5" s="35">
        <v>8</v>
      </c>
      <c r="J5" s="24">
        <f>SUM(D5:I5)</f>
        <v>79.551858571042573</v>
      </c>
    </row>
  </sheetData>
  <mergeCells count="3">
    <mergeCell ref="A3:C3"/>
    <mergeCell ref="A4:C4"/>
    <mergeCell ref="A5:C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5"/>
  <sheetViews>
    <sheetView workbookViewId="0">
      <selection activeCell="E4" sqref="E4:I5"/>
    </sheetView>
  </sheetViews>
  <sheetFormatPr defaultColWidth="9.140625" defaultRowHeight="12.75" x14ac:dyDescent="0.2"/>
  <cols>
    <col min="10" max="10" width="14.42578125" bestFit="1" customWidth="1"/>
  </cols>
  <sheetData>
    <row r="1" spans="1:13" ht="15.75" x14ac:dyDescent="0.25">
      <c r="A1" s="4" t="s">
        <v>0</v>
      </c>
      <c r="B1" s="3"/>
      <c r="C1" s="3"/>
      <c r="D1" s="3"/>
      <c r="E1" s="1"/>
      <c r="F1" s="1"/>
      <c r="G1" s="1"/>
      <c r="H1" s="1"/>
      <c r="I1" s="1"/>
    </row>
    <row r="2" spans="1:13" ht="15.75" x14ac:dyDescent="0.25">
      <c r="A2" s="1"/>
    </row>
    <row r="3" spans="1:13" x14ac:dyDescent="0.2">
      <c r="A3" s="63"/>
      <c r="B3" s="63"/>
      <c r="C3" s="63"/>
      <c r="D3" s="15" t="s">
        <v>1</v>
      </c>
      <c r="E3" s="14" t="s">
        <v>2</v>
      </c>
      <c r="F3" s="14" t="s">
        <v>3</v>
      </c>
      <c r="G3" s="14" t="s">
        <v>4</v>
      </c>
      <c r="H3" s="14" t="s">
        <v>5</v>
      </c>
      <c r="I3" s="14" t="s">
        <v>6</v>
      </c>
      <c r="J3" s="15" t="s">
        <v>17</v>
      </c>
      <c r="K3" s="2"/>
      <c r="L3" s="2"/>
      <c r="M3" s="2"/>
    </row>
    <row r="4" spans="1:13" x14ac:dyDescent="0.2">
      <c r="A4" s="64" t="s">
        <v>20</v>
      </c>
      <c r="B4" s="64"/>
      <c r="C4" s="64"/>
      <c r="D4" s="23">
        <f>'Pricing Score Calculation'!E5</f>
        <v>30</v>
      </c>
      <c r="E4" s="38">
        <v>16</v>
      </c>
      <c r="F4" s="38">
        <v>8</v>
      </c>
      <c r="G4" s="38">
        <v>13.5</v>
      </c>
      <c r="H4" s="38">
        <v>15</v>
      </c>
      <c r="I4" s="38">
        <v>8</v>
      </c>
      <c r="J4" s="24">
        <f>SUM(D4:I4)</f>
        <v>90.5</v>
      </c>
    </row>
    <row r="5" spans="1:13" x14ac:dyDescent="0.2">
      <c r="A5" s="64" t="s">
        <v>21</v>
      </c>
      <c r="B5" s="64"/>
      <c r="C5" s="64"/>
      <c r="D5" s="23">
        <f>'Pricing Score Calculation'!E6</f>
        <v>29.551858571042573</v>
      </c>
      <c r="E5" s="38">
        <v>13.6</v>
      </c>
      <c r="F5" s="38">
        <v>7.6</v>
      </c>
      <c r="G5" s="38">
        <v>10.199999999999999</v>
      </c>
      <c r="H5" s="38">
        <v>12</v>
      </c>
      <c r="I5" s="38">
        <v>8</v>
      </c>
      <c r="J5" s="24">
        <f>SUM(D5:I5)</f>
        <v>80.951858571042578</v>
      </c>
    </row>
  </sheetData>
  <mergeCells count="3">
    <mergeCell ref="A3:C3"/>
    <mergeCell ref="A4:C4"/>
    <mergeCell ref="A5:C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P6"/>
  <sheetViews>
    <sheetView workbookViewId="0">
      <selection activeCell="B6" sqref="B6"/>
    </sheetView>
  </sheetViews>
  <sheetFormatPr defaultColWidth="9.140625" defaultRowHeight="12.75" x14ac:dyDescent="0.2"/>
  <cols>
    <col min="1" max="1" width="36.140625" customWidth="1"/>
    <col min="2" max="2" width="23.5703125" customWidth="1"/>
    <col min="3" max="5" width="13.28515625" customWidth="1"/>
    <col min="6" max="6" width="16.85546875" customWidth="1"/>
  </cols>
  <sheetData>
    <row r="1" spans="1:16" ht="24" customHeight="1" thickBot="1" x14ac:dyDescent="0.25">
      <c r="A1" s="69" t="s">
        <v>16</v>
      </c>
      <c r="B1" s="69"/>
      <c r="C1" s="21"/>
      <c r="D1" s="21"/>
      <c r="E1" s="21"/>
    </row>
    <row r="2" spans="1:16" x14ac:dyDescent="0.2">
      <c r="A2" s="71" t="s">
        <v>10</v>
      </c>
      <c r="B2" s="74" t="s">
        <v>11</v>
      </c>
      <c r="C2" s="77" t="s">
        <v>14</v>
      </c>
      <c r="D2" s="77" t="s">
        <v>12</v>
      </c>
      <c r="E2" s="77" t="s">
        <v>13</v>
      </c>
      <c r="G2" s="70" t="s">
        <v>18</v>
      </c>
      <c r="H2" s="70"/>
      <c r="I2" s="70"/>
      <c r="J2" s="70"/>
      <c r="K2" s="70"/>
      <c r="L2" s="70"/>
      <c r="M2" s="70"/>
      <c r="N2" s="70"/>
      <c r="O2" s="70"/>
      <c r="P2" s="70"/>
    </row>
    <row r="3" spans="1:16" x14ac:dyDescent="0.2">
      <c r="A3" s="72"/>
      <c r="B3" s="75"/>
      <c r="C3" s="78"/>
      <c r="D3" s="78"/>
      <c r="E3" s="78"/>
      <c r="G3" s="70"/>
      <c r="H3" s="70"/>
      <c r="I3" s="70"/>
      <c r="J3" s="70"/>
      <c r="K3" s="70"/>
      <c r="L3" s="70"/>
      <c r="M3" s="70"/>
      <c r="N3" s="70"/>
      <c r="O3" s="70"/>
      <c r="P3" s="70"/>
    </row>
    <row r="4" spans="1:16" ht="13.5" thickBot="1" x14ac:dyDescent="0.25">
      <c r="A4" s="73"/>
      <c r="B4" s="76"/>
      <c r="C4" s="79"/>
      <c r="D4" s="79"/>
      <c r="E4" s="79"/>
      <c r="G4" s="70"/>
      <c r="H4" s="70"/>
      <c r="I4" s="70"/>
      <c r="J4" s="70"/>
      <c r="K4" s="70"/>
      <c r="L4" s="70"/>
      <c r="M4" s="70"/>
      <c r="N4" s="70"/>
      <c r="O4" s="70"/>
      <c r="P4" s="70"/>
    </row>
    <row r="5" spans="1:16" x14ac:dyDescent="0.2">
      <c r="A5" s="16" t="str">
        <f>'Evaluator 1'!A4:C4</f>
        <v>Gowan/Garrett Inc</v>
      </c>
      <c r="B5" s="22">
        <v>2552000</v>
      </c>
      <c r="C5" s="65">
        <v>30</v>
      </c>
      <c r="D5" s="67">
        <f>MIN(B5:B6)</f>
        <v>2552000</v>
      </c>
      <c r="E5" s="18">
        <f>$C$5*($D$5/B5)</f>
        <v>30</v>
      </c>
    </row>
    <row r="6" spans="1:16" x14ac:dyDescent="0.2">
      <c r="A6" s="16" t="str">
        <f>'Evaluator 1'!A5:C5</f>
        <v>The Trevino Group</v>
      </c>
      <c r="B6" s="22">
        <v>2590700</v>
      </c>
      <c r="C6" s="66"/>
      <c r="D6" s="68"/>
      <c r="E6" s="18">
        <f t="shared" ref="E6" si="0">$C$5*($D$5/B6)</f>
        <v>29.551858571042573</v>
      </c>
    </row>
  </sheetData>
  <mergeCells count="9">
    <mergeCell ref="C5:C6"/>
    <mergeCell ref="D5:D6"/>
    <mergeCell ref="A1:B1"/>
    <mergeCell ref="G2:P4"/>
    <mergeCell ref="A2:A4"/>
    <mergeCell ref="B2:B4"/>
    <mergeCell ref="C2:C4"/>
    <mergeCell ref="D2:D4"/>
    <mergeCell ref="E2:E4"/>
  </mergeCells>
  <pageMargins left="0.7" right="0.7" top="0.75" bottom="0.75" header="0.3" footer="0.3"/>
  <pageSetup orientation="portrait"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15"/>
  <sheetViews>
    <sheetView tabSelected="1" workbookViewId="0">
      <selection activeCell="H20" sqref="H20"/>
    </sheetView>
  </sheetViews>
  <sheetFormatPr defaultColWidth="9.140625" defaultRowHeight="15" x14ac:dyDescent="0.2"/>
  <cols>
    <col min="1" max="1" width="33" style="7" customWidth="1"/>
    <col min="2" max="3" width="7" style="7" bestFit="1" customWidth="1"/>
    <col min="4" max="7" width="7.7109375" style="7" customWidth="1"/>
    <col min="8" max="8" width="8.85546875" style="7" customWidth="1"/>
    <col min="9" max="9" width="7.5703125" style="7" customWidth="1"/>
    <col min="10" max="16384" width="9.140625" style="7"/>
  </cols>
  <sheetData>
    <row r="1" spans="1:9" ht="15.75" x14ac:dyDescent="0.25">
      <c r="A1" s="5" t="s">
        <v>7</v>
      </c>
      <c r="B1" s="6"/>
      <c r="C1" s="5"/>
      <c r="D1" s="5"/>
      <c r="E1" s="5"/>
      <c r="F1" s="5"/>
      <c r="G1" s="5"/>
      <c r="H1" s="5"/>
      <c r="I1" s="5"/>
    </row>
    <row r="2" spans="1:9" ht="6" customHeight="1" x14ac:dyDescent="0.25">
      <c r="A2" s="5"/>
      <c r="B2" s="6"/>
      <c r="C2" s="5"/>
      <c r="D2" s="5"/>
      <c r="E2" s="5"/>
      <c r="F2" s="5"/>
      <c r="G2" s="5"/>
      <c r="H2" s="5"/>
      <c r="I2" s="5"/>
    </row>
    <row r="3" spans="1:9" ht="15.75" x14ac:dyDescent="0.25">
      <c r="A3" s="80" t="s">
        <v>19</v>
      </c>
      <c r="B3" s="80"/>
      <c r="C3" s="80"/>
      <c r="D3" s="80"/>
      <c r="E3" s="80"/>
      <c r="F3" s="80"/>
      <c r="G3" s="80"/>
      <c r="H3" s="80"/>
      <c r="I3" s="80"/>
    </row>
    <row r="4" spans="1:9" x14ac:dyDescent="0.2">
      <c r="A4" s="6"/>
      <c r="B4" s="6"/>
      <c r="C4" s="6"/>
      <c r="D4" s="6"/>
      <c r="E4" s="6"/>
      <c r="F4" s="6"/>
      <c r="G4" s="6"/>
      <c r="H4" s="6"/>
      <c r="I4" s="6"/>
    </row>
    <row r="5" spans="1:9" ht="15.75" x14ac:dyDescent="0.25">
      <c r="H5" s="17" t="s">
        <v>15</v>
      </c>
      <c r="I5" s="8"/>
    </row>
    <row r="6" spans="1:9" s="11" customFormat="1" ht="135" customHeight="1" x14ac:dyDescent="0.2">
      <c r="A6" s="9"/>
      <c r="B6" s="10" t="s">
        <v>47</v>
      </c>
      <c r="C6" s="10" t="s">
        <v>48</v>
      </c>
      <c r="D6" s="10" t="s">
        <v>49</v>
      </c>
      <c r="E6" s="10" t="s">
        <v>50</v>
      </c>
      <c r="F6" s="10" t="s">
        <v>51</v>
      </c>
      <c r="G6" s="10" t="s">
        <v>52</v>
      </c>
      <c r="H6" s="19" t="s">
        <v>9</v>
      </c>
      <c r="I6" s="26" t="s">
        <v>8</v>
      </c>
    </row>
    <row r="7" spans="1:9" s="29" customFormat="1" ht="16.5" customHeight="1" x14ac:dyDescent="0.2">
      <c r="A7" s="30" t="str">
        <f>'Evaluator 1'!A4:C4</f>
        <v>Gowan/Garrett Inc</v>
      </c>
      <c r="B7" s="37">
        <f>'Evaluator 1'!J4</f>
        <v>91</v>
      </c>
      <c r="C7" s="37">
        <f>'Evaluator 2'!J4</f>
        <v>76</v>
      </c>
      <c r="D7" s="37">
        <f>'Evaluator 3'!J4</f>
        <v>58</v>
      </c>
      <c r="E7" s="37">
        <f>'Evaluator 4'!J4</f>
        <v>84</v>
      </c>
      <c r="F7" s="37">
        <f>'Evaluator 5'!J4</f>
        <v>93</v>
      </c>
      <c r="G7" s="37">
        <f>'Evaluator 6'!J4</f>
        <v>90.5</v>
      </c>
      <c r="H7" s="28">
        <f>AVERAGE(B7:G7)</f>
        <v>82.083333333333329</v>
      </c>
      <c r="I7" s="36">
        <f>RANK(H7,$H$7:$H$8,0)</f>
        <v>1</v>
      </c>
    </row>
    <row r="8" spans="1:9" ht="16.5" customHeight="1" x14ac:dyDescent="0.2">
      <c r="A8" s="12" t="str">
        <f>'Evaluator 1'!A5:C5</f>
        <v>The Trevino Group</v>
      </c>
      <c r="B8" s="25">
        <f>'Evaluator 1'!J5</f>
        <v>71.551858571042573</v>
      </c>
      <c r="C8" s="25">
        <f>'Evaluator 2'!J5</f>
        <v>73.151858571042581</v>
      </c>
      <c r="D8" s="25">
        <f>'Evaluator 3'!J5</f>
        <v>59.551858571042573</v>
      </c>
      <c r="E8" s="25">
        <f>'Evaluator 4'!J5</f>
        <v>95.551858571042573</v>
      </c>
      <c r="F8" s="25">
        <f>'Evaluator 5'!J5</f>
        <v>79.551858571042573</v>
      </c>
      <c r="G8" s="25">
        <f>'Evaluator 6'!J5</f>
        <v>80.951858571042578</v>
      </c>
      <c r="H8" s="20">
        <f>AVERAGE(B8:G8)</f>
        <v>76.718525237709244</v>
      </c>
      <c r="I8" s="27">
        <f>RANK(H8,$H$7:$H$8,0)</f>
        <v>2</v>
      </c>
    </row>
    <row r="11" spans="1:9" x14ac:dyDescent="0.2">
      <c r="A11" s="62" t="s">
        <v>46</v>
      </c>
    </row>
    <row r="14" spans="1:9" x14ac:dyDescent="0.2">
      <c r="A14" s="13" t="s">
        <v>22</v>
      </c>
    </row>
    <row r="15" spans="1:9" x14ac:dyDescent="0.2">
      <c r="A15" s="13"/>
    </row>
  </sheetData>
  <mergeCells count="1">
    <mergeCell ref="A3:I3"/>
  </mergeCells>
  <pageMargins left="0.24" right="0.3" top="1" bottom="1" header="0.5" footer="0.5"/>
  <pageSetup scale="95"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ECDCC-D3EA-42CC-B4F1-49F0A41643FE}">
  <dimension ref="A1:S47"/>
  <sheetViews>
    <sheetView zoomScaleNormal="100" workbookViewId="0">
      <selection activeCell="A21" sqref="A21"/>
    </sheetView>
  </sheetViews>
  <sheetFormatPr defaultRowHeight="12.75" x14ac:dyDescent="0.2"/>
  <cols>
    <col min="1" max="1" width="20.7109375" style="40" customWidth="1"/>
    <col min="2" max="19" width="9.5703125" style="40" customWidth="1"/>
    <col min="20" max="16384" width="9.140625" style="40"/>
  </cols>
  <sheetData>
    <row r="1" spans="1:19" ht="15.75" customHeight="1" x14ac:dyDescent="0.25">
      <c r="A1" s="82" t="s">
        <v>23</v>
      </c>
      <c r="B1" s="82"/>
      <c r="C1" s="82"/>
      <c r="D1" s="82"/>
      <c r="E1" s="82"/>
      <c r="F1" s="82"/>
      <c r="G1" s="82"/>
      <c r="H1" s="82"/>
      <c r="I1" s="82"/>
      <c r="J1" s="39"/>
    </row>
    <row r="2" spans="1:19" ht="15.75" x14ac:dyDescent="0.25">
      <c r="A2" s="83" t="s">
        <v>24</v>
      </c>
      <c r="B2" s="83"/>
      <c r="C2" s="83"/>
      <c r="D2" s="83"/>
      <c r="E2" s="83"/>
      <c r="F2" s="83"/>
      <c r="G2" s="83"/>
      <c r="H2" s="83"/>
      <c r="I2" s="83"/>
      <c r="J2" s="41"/>
    </row>
    <row r="3" spans="1:19" x14ac:dyDescent="0.2">
      <c r="A3" s="42" t="s">
        <v>25</v>
      </c>
      <c r="B3" s="84"/>
      <c r="C3" s="85"/>
      <c r="D3" s="86"/>
    </row>
    <row r="4" spans="1:19" ht="15" customHeight="1" x14ac:dyDescent="0.2">
      <c r="A4" s="42" t="s">
        <v>26</v>
      </c>
      <c r="B4" s="87" t="s">
        <v>27</v>
      </c>
      <c r="C4" s="87"/>
      <c r="D4" s="87"/>
      <c r="E4" s="43"/>
    </row>
    <row r="5" spans="1:19" s="45" customFormat="1" ht="20.25" customHeight="1" x14ac:dyDescent="0.25">
      <c r="A5" s="88" t="s">
        <v>28</v>
      </c>
      <c r="B5" s="88"/>
      <c r="C5" s="44"/>
      <c r="D5" s="44"/>
      <c r="E5" s="44"/>
      <c r="F5" s="44"/>
      <c r="G5" s="44"/>
    </row>
    <row r="6" spans="1:19" s="45" customFormat="1" ht="27" customHeight="1" x14ac:dyDescent="0.2">
      <c r="A6" s="46"/>
      <c r="B6" s="81" t="s">
        <v>29</v>
      </c>
      <c r="C6" s="81"/>
      <c r="D6" s="81"/>
      <c r="E6" s="81"/>
      <c r="F6" s="81"/>
      <c r="G6" s="81"/>
      <c r="H6" s="81"/>
      <c r="I6" s="81"/>
    </row>
    <row r="7" spans="1:19" s="45" customFormat="1" ht="20.25" customHeight="1" x14ac:dyDescent="0.25">
      <c r="A7" s="89" t="s">
        <v>30</v>
      </c>
      <c r="B7" s="89"/>
      <c r="C7" s="47"/>
      <c r="D7" s="48"/>
      <c r="E7" s="48"/>
      <c r="F7" s="48"/>
      <c r="G7" s="48"/>
    </row>
    <row r="8" spans="1:19" s="45" customFormat="1" ht="27" customHeight="1" x14ac:dyDescent="0.2">
      <c r="A8" s="46"/>
      <c r="B8" s="81" t="s">
        <v>31</v>
      </c>
      <c r="C8" s="81"/>
      <c r="D8" s="81"/>
      <c r="E8" s="81"/>
      <c r="F8" s="81"/>
      <c r="G8" s="81"/>
      <c r="H8" s="81"/>
      <c r="I8" s="81"/>
    </row>
    <row r="9" spans="1:19" ht="15" customHeight="1" x14ac:dyDescent="0.2"/>
    <row r="10" spans="1:19" ht="15" customHeight="1" x14ac:dyDescent="0.2"/>
    <row r="11" spans="1:19" ht="11.25" customHeight="1" thickBot="1" x14ac:dyDescent="0.25"/>
    <row r="12" spans="1:19" s="49" customFormat="1" ht="13.5" thickBot="1" x14ac:dyDescent="0.25">
      <c r="B12" s="90" t="s">
        <v>32</v>
      </c>
      <c r="C12" s="91"/>
      <c r="D12" s="92"/>
      <c r="E12" s="90" t="s">
        <v>33</v>
      </c>
      <c r="F12" s="91"/>
      <c r="G12" s="92"/>
      <c r="H12" s="90" t="s">
        <v>34</v>
      </c>
      <c r="I12" s="91"/>
      <c r="J12" s="92"/>
      <c r="K12" s="90" t="s">
        <v>35</v>
      </c>
      <c r="L12" s="91"/>
      <c r="M12" s="92"/>
      <c r="N12" s="90" t="s">
        <v>36</v>
      </c>
      <c r="O12" s="91"/>
      <c r="P12" s="92"/>
      <c r="Q12" s="90" t="s">
        <v>37</v>
      </c>
      <c r="R12" s="91"/>
      <c r="S12" s="92"/>
    </row>
    <row r="13" spans="1:19" s="49" customFormat="1" ht="112.5" customHeight="1" x14ac:dyDescent="0.2">
      <c r="B13" s="96" t="s">
        <v>38</v>
      </c>
      <c r="C13" s="97"/>
      <c r="D13" s="98"/>
      <c r="E13" s="99" t="s">
        <v>39</v>
      </c>
      <c r="F13" s="97"/>
      <c r="G13" s="98"/>
      <c r="H13" s="99" t="s">
        <v>40</v>
      </c>
      <c r="I13" s="97"/>
      <c r="J13" s="98"/>
      <c r="K13" s="99" t="s">
        <v>41</v>
      </c>
      <c r="L13" s="97"/>
      <c r="M13" s="98"/>
      <c r="N13" s="99" t="s">
        <v>42</v>
      </c>
      <c r="O13" s="97"/>
      <c r="P13" s="98"/>
      <c r="Q13" s="99" t="s">
        <v>43</v>
      </c>
      <c r="R13" s="97"/>
      <c r="S13" s="98"/>
    </row>
    <row r="14" spans="1:19" s="51" customFormat="1" ht="11.25" customHeight="1" x14ac:dyDescent="0.2">
      <c r="A14" s="50"/>
      <c r="B14" s="93" t="s">
        <v>44</v>
      </c>
      <c r="C14" s="94"/>
      <c r="D14" s="95"/>
      <c r="E14" s="93" t="s">
        <v>44</v>
      </c>
      <c r="F14" s="94"/>
      <c r="G14" s="95"/>
      <c r="H14" s="93" t="s">
        <v>44</v>
      </c>
      <c r="I14" s="94"/>
      <c r="J14" s="95"/>
      <c r="K14" s="93" t="s">
        <v>44</v>
      </c>
      <c r="L14" s="94"/>
      <c r="M14" s="95"/>
      <c r="N14" s="93" t="s">
        <v>44</v>
      </c>
      <c r="O14" s="94"/>
      <c r="P14" s="95"/>
      <c r="Q14" s="93" t="s">
        <v>44</v>
      </c>
      <c r="R14" s="94"/>
      <c r="S14" s="95"/>
    </row>
    <row r="15" spans="1:19" s="51" customFormat="1" x14ac:dyDescent="0.2">
      <c r="A15" s="52" t="s">
        <v>20</v>
      </c>
      <c r="B15" s="103"/>
      <c r="C15" s="104"/>
      <c r="D15" s="105"/>
      <c r="E15" s="106"/>
      <c r="F15" s="107"/>
      <c r="G15" s="108"/>
      <c r="H15" s="106"/>
      <c r="I15" s="107"/>
      <c r="J15" s="108"/>
      <c r="K15" s="106"/>
      <c r="L15" s="107"/>
      <c r="M15" s="108"/>
      <c r="N15" s="106"/>
      <c r="O15" s="107"/>
      <c r="P15" s="108"/>
      <c r="Q15" s="106"/>
      <c r="R15" s="107"/>
      <c r="S15" s="108"/>
    </row>
    <row r="16" spans="1:19" s="51" customFormat="1" x14ac:dyDescent="0.2">
      <c r="A16" s="53" t="s">
        <v>21</v>
      </c>
      <c r="B16" s="109"/>
      <c r="C16" s="110"/>
      <c r="D16" s="111"/>
      <c r="E16" s="100"/>
      <c r="F16" s="101"/>
      <c r="G16" s="102"/>
      <c r="H16" s="100"/>
      <c r="I16" s="101"/>
      <c r="J16" s="102"/>
      <c r="K16" s="100"/>
      <c r="L16" s="101"/>
      <c r="M16" s="102"/>
      <c r="N16" s="100"/>
      <c r="O16" s="101"/>
      <c r="P16" s="102"/>
      <c r="Q16" s="100"/>
      <c r="R16" s="101"/>
      <c r="S16" s="102"/>
    </row>
    <row r="17" spans="1:19" s="55" customFormat="1" ht="7.5" customHeight="1" x14ac:dyDescent="0.2">
      <c r="A17" s="54"/>
      <c r="B17" s="54"/>
      <c r="C17" s="54"/>
      <c r="D17" s="54"/>
      <c r="E17" s="54"/>
      <c r="F17" s="54"/>
      <c r="G17" s="54"/>
      <c r="H17" s="54"/>
      <c r="I17" s="54"/>
      <c r="J17" s="54"/>
      <c r="K17" s="54"/>
      <c r="L17" s="54"/>
      <c r="M17" s="54"/>
      <c r="N17" s="54"/>
      <c r="O17" s="54"/>
      <c r="P17" s="54"/>
      <c r="Q17" s="54"/>
      <c r="R17" s="54"/>
      <c r="S17" s="54"/>
    </row>
    <row r="18" spans="1:19" s="56" customFormat="1" ht="6.75" customHeight="1" x14ac:dyDescent="0.2"/>
    <row r="20" spans="1:19" x14ac:dyDescent="0.2">
      <c r="A20" s="57"/>
      <c r="G20" s="58"/>
      <c r="H20" s="58"/>
    </row>
    <row r="21" spans="1:19" x14ac:dyDescent="0.2">
      <c r="G21" s="58"/>
      <c r="H21" s="58"/>
      <c r="I21" s="58"/>
      <c r="J21" s="58"/>
    </row>
    <row r="22" spans="1:19" ht="15" x14ac:dyDescent="0.25">
      <c r="A22" s="59"/>
      <c r="B22" s="59"/>
      <c r="C22" s="59"/>
      <c r="E22" s="60"/>
      <c r="G22" s="58"/>
      <c r="H22" s="58"/>
      <c r="I22" s="58"/>
      <c r="J22" s="58"/>
    </row>
    <row r="23" spans="1:19" ht="15" x14ac:dyDescent="0.25">
      <c r="A23" s="59"/>
      <c r="B23" s="59"/>
      <c r="C23" s="59"/>
      <c r="E23" s="60"/>
      <c r="G23" s="58"/>
      <c r="H23" s="58"/>
      <c r="I23" s="58"/>
      <c r="J23" s="58"/>
    </row>
    <row r="24" spans="1:19" ht="15" x14ac:dyDescent="0.25">
      <c r="A24" s="59"/>
      <c r="B24" s="59"/>
      <c r="C24" s="59"/>
      <c r="E24" s="60"/>
      <c r="G24" s="58"/>
      <c r="H24" s="58"/>
      <c r="I24" s="58"/>
      <c r="J24" s="58"/>
    </row>
    <row r="25" spans="1:19" ht="15" x14ac:dyDescent="0.25">
      <c r="A25" s="59"/>
      <c r="B25" s="59"/>
      <c r="C25" s="59"/>
      <c r="E25" s="60"/>
      <c r="G25" s="58"/>
      <c r="H25" s="58"/>
      <c r="I25" s="58"/>
      <c r="J25" s="58"/>
    </row>
    <row r="26" spans="1:19" ht="15" x14ac:dyDescent="0.25">
      <c r="A26" s="59"/>
      <c r="B26" s="59"/>
      <c r="C26" s="59"/>
      <c r="E26" s="60"/>
      <c r="G26" s="58"/>
      <c r="H26" s="58"/>
      <c r="I26" s="58"/>
      <c r="J26" s="58"/>
    </row>
    <row r="27" spans="1:19" ht="15" x14ac:dyDescent="0.25">
      <c r="A27" s="59"/>
      <c r="B27" s="59"/>
      <c r="C27" s="59"/>
      <c r="E27" s="60"/>
      <c r="G27" s="58"/>
      <c r="H27" s="58"/>
      <c r="I27" s="58"/>
      <c r="J27" s="58"/>
    </row>
    <row r="28" spans="1:19" x14ac:dyDescent="0.2">
      <c r="A28" s="59"/>
      <c r="B28" s="59"/>
      <c r="C28" s="59"/>
      <c r="G28" s="58"/>
      <c r="H28" s="58"/>
      <c r="I28" s="58"/>
      <c r="J28" s="58"/>
    </row>
    <row r="29" spans="1:19" x14ac:dyDescent="0.2">
      <c r="I29" s="58"/>
      <c r="J29" s="58"/>
      <c r="K29" s="58"/>
      <c r="L29" s="58"/>
    </row>
    <row r="30" spans="1:19" x14ac:dyDescent="0.2">
      <c r="I30" s="58"/>
      <c r="J30" s="58"/>
      <c r="K30" s="58"/>
      <c r="L30" s="58"/>
      <c r="M30" s="58"/>
    </row>
    <row r="31" spans="1:19" x14ac:dyDescent="0.2">
      <c r="L31" s="58"/>
      <c r="M31" s="58"/>
    </row>
    <row r="32" spans="1:19" x14ac:dyDescent="0.2">
      <c r="L32" s="58"/>
      <c r="M32" s="58"/>
    </row>
    <row r="33" spans="1:13" x14ac:dyDescent="0.2">
      <c r="L33" s="58"/>
      <c r="M33" s="58"/>
    </row>
    <row r="34" spans="1:13" x14ac:dyDescent="0.2">
      <c r="L34" s="58"/>
      <c r="M34" s="58"/>
    </row>
    <row r="47" spans="1:13" x14ac:dyDescent="0.2">
      <c r="A47" s="61" t="s">
        <v>45</v>
      </c>
    </row>
  </sheetData>
  <mergeCells count="38">
    <mergeCell ref="Q16:S16"/>
    <mergeCell ref="B15:D15"/>
    <mergeCell ref="E15:G15"/>
    <mergeCell ref="H15:J15"/>
    <mergeCell ref="K15:M15"/>
    <mergeCell ref="N15:P15"/>
    <mergeCell ref="Q15:S15"/>
    <mergeCell ref="B16:D16"/>
    <mergeCell ref="E16:G16"/>
    <mergeCell ref="H16:J16"/>
    <mergeCell ref="K16:M16"/>
    <mergeCell ref="N16:P16"/>
    <mergeCell ref="Q14:S14"/>
    <mergeCell ref="N12:P12"/>
    <mergeCell ref="Q12:S12"/>
    <mergeCell ref="B13:D13"/>
    <mergeCell ref="E13:G13"/>
    <mergeCell ref="H13:J13"/>
    <mergeCell ref="K13:M13"/>
    <mergeCell ref="N13:P13"/>
    <mergeCell ref="Q13:S13"/>
    <mergeCell ref="K12:M12"/>
    <mergeCell ref="B14:D14"/>
    <mergeCell ref="E14:G14"/>
    <mergeCell ref="H14:J14"/>
    <mergeCell ref="K14:M14"/>
    <mergeCell ref="N14:P14"/>
    <mergeCell ref="A7:B7"/>
    <mergeCell ref="B8:I8"/>
    <mergeCell ref="B12:D12"/>
    <mergeCell ref="E12:G12"/>
    <mergeCell ref="H12:J12"/>
    <mergeCell ref="B6:I6"/>
    <mergeCell ref="A1:I1"/>
    <mergeCell ref="A2:I2"/>
    <mergeCell ref="B3:D3"/>
    <mergeCell ref="B4:D4"/>
    <mergeCell ref="A5:B5"/>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Evaluator 1</vt:lpstr>
      <vt:lpstr>Evaluator 2</vt:lpstr>
      <vt:lpstr>Evaluator 3</vt:lpstr>
      <vt:lpstr>Evaluator 4</vt:lpstr>
      <vt:lpstr>Evaluator 5</vt:lpstr>
      <vt:lpstr>Evaluator 6</vt:lpstr>
      <vt:lpstr>Pricing Score Calculation</vt:lpstr>
      <vt:lpstr>Summary</vt:lpstr>
      <vt:lpstr>Evaluation</vt:lpstr>
    </vt:vector>
  </TitlesOfParts>
  <Company>University of Houston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Shen, Eric T</cp:lastModifiedBy>
  <cp:lastPrinted>2013-06-21T21:40:12Z</cp:lastPrinted>
  <dcterms:created xsi:type="dcterms:W3CDTF">2013-06-21T21:38:22Z</dcterms:created>
  <dcterms:modified xsi:type="dcterms:W3CDTF">2025-05-20T14:09:08Z</dcterms:modified>
</cp:coreProperties>
</file>