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PURCHASING_New\01_Archives\FY2025\"/>
    </mc:Choice>
  </mc:AlternateContent>
  <xr:revisionPtr revIDLastSave="0" documentId="13_ncr:1_{8C89C7FA-25B0-4512-958D-F023C18CDDF2}" xr6:coauthVersionLast="36" xr6:coauthVersionMax="47" xr10:uidLastSave="{00000000-0000-0000-0000-000000000000}"/>
  <bookViews>
    <workbookView xWindow="0" yWindow="0" windowWidth="28800" windowHeight="14025" tabRatio="722" activeTab="6" xr2:uid="{00000000-000D-0000-FFFF-FFFF00000000}"/>
  </bookViews>
  <sheets>
    <sheet name="1" sheetId="2" r:id="rId1"/>
    <sheet name="2" sheetId="3" r:id="rId2"/>
    <sheet name="3" sheetId="5" r:id="rId3"/>
    <sheet name="4" sheetId="9" r:id="rId4"/>
    <sheet name="5" sheetId="10" r:id="rId5"/>
    <sheet name="Pricing Score Calculation" sheetId="13" r:id="rId6"/>
    <sheet name="Summary" sheetId="1" r:id="rId7"/>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workbook>
</file>

<file path=xl/calcChain.xml><?xml version="1.0" encoding="utf-8"?>
<calcChain xmlns="http://schemas.openxmlformats.org/spreadsheetml/2006/main">
  <c r="A6" i="13" l="1"/>
  <c r="A7" i="13"/>
  <c r="A8" i="13"/>
  <c r="A5" i="13"/>
  <c r="D5" i="13" l="1"/>
  <c r="E5" i="13" s="1"/>
  <c r="D4" i="9" l="1"/>
  <c r="J4" i="9" s="1"/>
  <c r="E8" i="1" s="1"/>
  <c r="D4" i="5"/>
  <c r="J4" i="5" s="1"/>
  <c r="D8" i="1" s="1"/>
  <c r="D4" i="10"/>
  <c r="J4" i="10" s="1"/>
  <c r="F8" i="1" s="1"/>
  <c r="D4" i="3"/>
  <c r="J4" i="3" s="1"/>
  <c r="C8" i="1" s="1"/>
  <c r="D4" i="2"/>
  <c r="J4" i="2" s="1"/>
  <c r="B8" i="1" s="1"/>
  <c r="E8" i="13"/>
  <c r="E7" i="13"/>
  <c r="E6" i="13"/>
  <c r="D5" i="10" l="1"/>
  <c r="J5" i="10" s="1"/>
  <c r="F9" i="1" s="1"/>
  <c r="D5" i="3"/>
  <c r="J5" i="3" s="1"/>
  <c r="C9" i="1" s="1"/>
  <c r="D5" i="5"/>
  <c r="J5" i="5" s="1"/>
  <c r="D9" i="1" s="1"/>
  <c r="D5" i="9"/>
  <c r="J5" i="9" s="1"/>
  <c r="E9" i="1" s="1"/>
  <c r="D6" i="10"/>
  <c r="J6" i="10" s="1"/>
  <c r="F10" i="1" s="1"/>
  <c r="D6" i="3"/>
  <c r="J6" i="3" s="1"/>
  <c r="C10" i="1" s="1"/>
  <c r="D6" i="9"/>
  <c r="J6" i="9" s="1"/>
  <c r="E10" i="1" s="1"/>
  <c r="D6" i="5"/>
  <c r="J6" i="5" s="1"/>
  <c r="D10" i="1" s="1"/>
  <c r="D7" i="10"/>
  <c r="J7" i="10" s="1"/>
  <c r="F11" i="1" s="1"/>
  <c r="D7" i="3"/>
  <c r="J7" i="3" s="1"/>
  <c r="C11" i="1" s="1"/>
  <c r="D7" i="5"/>
  <c r="J7" i="5" s="1"/>
  <c r="D11" i="1" s="1"/>
  <c r="D7" i="9"/>
  <c r="J7" i="9" s="1"/>
  <c r="E11" i="1" s="1"/>
  <c r="D5" i="2"/>
  <c r="J5" i="2" s="1"/>
  <c r="B9" i="1" s="1"/>
  <c r="D7" i="2"/>
  <c r="J7" i="2" s="1"/>
  <c r="B11" i="1" s="1"/>
  <c r="D6" i="2"/>
  <c r="J6" i="2" s="1"/>
  <c r="B10" i="1" s="1"/>
  <c r="G8" i="1"/>
  <c r="G9" i="1" l="1"/>
  <c r="G11" i="1"/>
  <c r="G10" i="1"/>
  <c r="A9" i="1"/>
  <c r="A10" i="1"/>
  <c r="A11" i="1"/>
  <c r="A8" i="1"/>
  <c r="H11" i="1" l="1"/>
  <c r="H9" i="1"/>
  <c r="H8" i="1"/>
  <c r="H10" i="1"/>
</calcChain>
</file>

<file path=xl/sharedStrings.xml><?xml version="1.0" encoding="utf-8"?>
<sst xmlns="http://schemas.openxmlformats.org/spreadsheetml/2006/main" count="74" uniqueCount="26">
  <si>
    <t xml:space="preserve">RESPONDENT SUMMARY </t>
  </si>
  <si>
    <t>Criteria 1</t>
  </si>
  <si>
    <t>Criteria 2</t>
  </si>
  <si>
    <t>Criteria 3</t>
  </si>
  <si>
    <t>Criteria 4</t>
  </si>
  <si>
    <t>Criteria 5</t>
  </si>
  <si>
    <t>Criteria 6</t>
  </si>
  <si>
    <t>EVALUATION SUMMARY</t>
  </si>
  <si>
    <t>updated 11/17</t>
  </si>
  <si>
    <t>Vaughn</t>
  </si>
  <si>
    <t>Rank of Average</t>
  </si>
  <si>
    <t>Average Total Score</t>
  </si>
  <si>
    <t xml:space="preserve">Bidders </t>
  </si>
  <si>
    <t xml:space="preserve">Bidders Amount </t>
  </si>
  <si>
    <t>Lowest cost</t>
  </si>
  <si>
    <t>Score</t>
  </si>
  <si>
    <t>Points</t>
  </si>
  <si>
    <t>Technical</t>
  </si>
  <si>
    <t>RATIO FORMULA:  Points x (Lowest Cost / Bidders Amount)</t>
  </si>
  <si>
    <t>Total</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</si>
  <si>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</si>
  <si>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CMC</t>
  </si>
  <si>
    <t>E Contractors</t>
  </si>
  <si>
    <t>Noble</t>
  </si>
  <si>
    <t>RFP730-25009 University of Houston Interior Renovation for the College of Liberal Arts and Social Sciences T2 Building #508</t>
  </si>
  <si>
    <t xml:space="preserve">**Note: RNDI disqualified due to missing mandatory Execution of Offer exhibit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</si>
</sst>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s>
  <fills count="28">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s>
  <borders count="3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5">
    <xf numFmtId="0" fontId="0" fillId="0" borderId="0"/>
    <xf numFmtId="44" fontId="18" fillId="0" borderId="0" applyFont="0" applyFill="0" applyBorder="0" applyAlignment="0" applyProtection="0"/>
    <xf numFmtId="0" fontId="18" fillId="0" borderId="0"/>
    <xf numFmtId="0" fontId="15" fillId="0" borderId="0"/>
    <xf numFmtId="0" fontId="15" fillId="0" borderId="0"/>
    <xf numFmtId="0" fontId="18" fillId="2" borderId="1" applyNumberFormat="0" applyFont="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2" applyNumberFormat="0" applyAlignment="0" applyProtection="0"/>
    <xf numFmtId="0" fontId="24" fillId="22" borderId="3"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8" borderId="2" applyNumberFormat="0" applyAlignment="0" applyProtection="0"/>
    <xf numFmtId="0" fontId="31" fillId="0" borderId="7" applyNumberFormat="0" applyFill="0" applyAlignment="0" applyProtection="0"/>
    <xf numFmtId="0" fontId="32" fillId="23" borderId="0" applyNumberFormat="0" applyBorder="0" applyAlignment="0" applyProtection="0"/>
    <xf numFmtId="0" fontId="19" fillId="2" borderId="1" applyNumberFormat="0" applyFont="0" applyAlignment="0" applyProtection="0"/>
    <xf numFmtId="0" fontId="33" fillId="21" borderId="8" applyNumberForma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14"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2" applyNumberFormat="0" applyAlignment="0" applyProtection="0"/>
    <xf numFmtId="0" fontId="24" fillId="22" borderId="3"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8" borderId="2" applyNumberFormat="0" applyAlignment="0" applyProtection="0"/>
    <xf numFmtId="0" fontId="31" fillId="0" borderId="7" applyNumberFormat="0" applyFill="0" applyAlignment="0" applyProtection="0"/>
    <xf numFmtId="0" fontId="32" fillId="23" borderId="0" applyNumberFormat="0" applyBorder="0" applyAlignment="0" applyProtection="0"/>
    <xf numFmtId="0" fontId="33" fillId="21" borderId="8" applyNumberForma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18" fillId="0" borderId="0"/>
    <xf numFmtId="0" fontId="18" fillId="2" borderId="1" applyNumberFormat="0" applyFont="0" applyAlignment="0" applyProtection="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18" fillId="0" borderId="0"/>
    <xf numFmtId="0" fontId="18" fillId="2" borderId="1" applyNumberFormat="0" applyFont="0" applyAlignment="0" applyProtection="0"/>
    <xf numFmtId="0" fontId="6" fillId="0" borderId="0"/>
    <xf numFmtId="0" fontId="5" fillId="0" borderId="0"/>
    <xf numFmtId="0" fontId="5" fillId="0" borderId="0"/>
    <xf numFmtId="0" fontId="4" fillId="0" borderId="0"/>
    <xf numFmtId="0" fontId="4" fillId="0" borderId="0"/>
    <xf numFmtId="44" fontId="19" fillId="0" borderId="0" applyFont="0" applyFill="0" applyBorder="0" applyAlignment="0" applyProtection="0"/>
    <xf numFmtId="0" fontId="3" fillId="0" borderId="0"/>
    <xf numFmtId="43" fontId="18" fillId="0" borderId="0" applyFont="0" applyFill="0" applyBorder="0" applyAlignment="0" applyProtection="0"/>
    <xf numFmtId="0" fontId="2" fillId="0" borderId="0"/>
    <xf numFmtId="0" fontId="1" fillId="0" borderId="0"/>
    <xf numFmtId="0" fontId="35" fillId="0" borderId="26" applyNumberFormat="0" applyFill="0" applyAlignment="0" applyProtection="0"/>
    <xf numFmtId="0" fontId="33" fillId="21" borderId="25" applyNumberFormat="0" applyAlignment="0" applyProtection="0"/>
    <xf numFmtId="0" fontId="23" fillId="21" borderId="27" applyNumberFormat="0" applyAlignment="0" applyProtection="0"/>
    <xf numFmtId="0" fontId="30" fillId="8" borderId="23" applyNumberFormat="0" applyAlignment="0" applyProtection="0"/>
    <xf numFmtId="0" fontId="23" fillId="21" borderId="23" applyNumberFormat="0" applyAlignment="0" applyProtection="0"/>
    <xf numFmtId="0" fontId="23" fillId="21" borderId="31" applyNumberFormat="0" applyAlignment="0" applyProtection="0"/>
    <xf numFmtId="0" fontId="30" fillId="8" borderId="27" applyNumberFormat="0" applyAlignment="0" applyProtection="0"/>
    <xf numFmtId="0" fontId="23" fillId="21" borderId="27" applyNumberFormat="0" applyAlignment="0" applyProtection="0"/>
    <xf numFmtId="0" fontId="18" fillId="2" borderId="24" applyNumberFormat="0" applyFont="0" applyAlignment="0" applyProtection="0"/>
    <xf numFmtId="0" fontId="18" fillId="2" borderId="28" applyNumberFormat="0" applyFont="0" applyAlignment="0" applyProtection="0"/>
    <xf numFmtId="0" fontId="18" fillId="2" borderId="28" applyNumberFormat="0" applyFont="0" applyAlignment="0" applyProtection="0"/>
    <xf numFmtId="0" fontId="23" fillId="21" borderId="31" applyNumberFormat="0" applyAlignment="0" applyProtection="0"/>
    <xf numFmtId="0" fontId="35" fillId="0" borderId="30" applyNumberFormat="0" applyFill="0" applyAlignment="0" applyProtection="0"/>
    <xf numFmtId="0" fontId="1" fillId="0" borderId="0"/>
    <xf numFmtId="0" fontId="18" fillId="2" borderId="24" applyNumberFormat="0" applyFont="0" applyAlignment="0" applyProtection="0"/>
    <xf numFmtId="0" fontId="18" fillId="2" borderId="28" applyNumberFormat="0" applyFont="0" applyAlignment="0" applyProtection="0"/>
    <xf numFmtId="0" fontId="33" fillId="21" borderId="29" applyNumberFormat="0" applyAlignment="0" applyProtection="0"/>
    <xf numFmtId="0" fontId="35" fillId="0" borderId="26" applyNumberFormat="0" applyFill="0" applyAlignment="0" applyProtection="0"/>
    <xf numFmtId="0" fontId="33" fillId="21" borderId="25" applyNumberFormat="0" applyAlignment="0" applyProtection="0"/>
    <xf numFmtId="0" fontId="30" fillId="8" borderId="23" applyNumberFormat="0" applyAlignment="0" applyProtection="0"/>
    <xf numFmtId="0" fontId="23" fillId="21" borderId="23" applyNumberFormat="0" applyAlignment="0" applyProtection="0"/>
    <xf numFmtId="0" fontId="33" fillId="21" borderId="33" applyNumberFormat="0" applyAlignment="0" applyProtection="0"/>
    <xf numFmtId="0" fontId="30" fillId="8" borderId="31" applyNumberFormat="0" applyAlignment="0" applyProtection="0"/>
    <xf numFmtId="0" fontId="33" fillId="21" borderId="29" applyNumberFormat="0" applyAlignment="0" applyProtection="0"/>
    <xf numFmtId="0" fontId="18" fillId="2" borderId="32" applyNumberFormat="0" applyFont="0" applyAlignment="0" applyProtection="0"/>
    <xf numFmtId="9" fontId="1" fillId="0" borderId="0" applyFont="0" applyFill="0" applyBorder="0" applyAlignment="0" applyProtection="0"/>
    <xf numFmtId="0" fontId="30" fillId="8" borderId="27" applyNumberFormat="0" applyAlignment="0" applyProtection="0"/>
    <xf numFmtId="0" fontId="18" fillId="2" borderId="24" applyNumberFormat="0" applyFont="0" applyAlignment="0" applyProtection="0"/>
    <xf numFmtId="0" fontId="35" fillId="0" borderId="30" applyNumberFormat="0" applyFill="0" applyAlignment="0" applyProtection="0"/>
    <xf numFmtId="0" fontId="35" fillId="0" borderId="34" applyNumberFormat="0" applyFill="0" applyAlignment="0" applyProtection="0"/>
    <xf numFmtId="0" fontId="30" fillId="8" borderId="31" applyNumberFormat="0" applyAlignment="0" applyProtection="0"/>
    <xf numFmtId="0" fontId="18" fillId="2" borderId="32" applyNumberFormat="0" applyFont="0" applyAlignment="0" applyProtection="0"/>
    <xf numFmtId="0" fontId="33" fillId="21" borderId="33" applyNumberFormat="0" applyAlignment="0" applyProtection="0"/>
    <xf numFmtId="0" fontId="35" fillId="0" borderId="34" applyNumberFormat="0" applyFill="0" applyAlignment="0" applyProtection="0"/>
    <xf numFmtId="0" fontId="18" fillId="2" borderId="32" applyNumberFormat="0" applyFont="0" applyAlignment="0" applyProtection="0"/>
  </cellStyleXfs>
  <cellXfs count="58">
    <xf numFmtId="0" fontId="0" fillId="0" borderId="0" xfId="0"/>
    <xf numFmtId="0" fontId="16" fillId="0" borderId="0" xfId="0" applyFont="1"/>
    <xf numFmtId="0" fontId="18" fillId="0" borderId="0" xfId="0" applyFont="1"/>
    <xf numFmtId="0" fontId="16" fillId="0" borderId="0" xfId="0" applyFont="1" applyAlignment="1">
      <alignment horizontal="left"/>
    </xf>
    <xf numFmtId="0" fontId="40" fillId="0" borderId="0" xfId="0" applyFont="1" applyAlignment="1">
      <alignment horizontal="left"/>
    </xf>
    <xf numFmtId="0" fontId="40" fillId="26" borderId="0" xfId="0" applyFont="1" applyFill="1"/>
    <xf numFmtId="0" fontId="41" fillId="26" borderId="0" xfId="0" applyFont="1" applyFill="1"/>
    <xf numFmtId="0" fontId="17" fillId="26" borderId="0" xfId="0" applyFont="1" applyFill="1"/>
    <xf numFmtId="0" fontId="16" fillId="26" borderId="0" xfId="0" applyFont="1" applyFill="1"/>
    <xf numFmtId="0" fontId="16" fillId="26" borderId="0" xfId="0" applyFont="1" applyFill="1" applyAlignment="1">
      <alignment horizontal="left" vertical="center"/>
    </xf>
    <xf numFmtId="0" fontId="16" fillId="26" borderId="0" xfId="0" applyFont="1" applyFill="1" applyAlignment="1">
      <alignment horizontal="right" textRotation="90" wrapText="1"/>
    </xf>
    <xf numFmtId="0" fontId="16" fillId="26" borderId="0" xfId="0" applyFont="1" applyFill="1" applyAlignment="1">
      <alignment horizontal="center" vertical="center"/>
    </xf>
    <xf numFmtId="0" fontId="17" fillId="26" borderId="11" xfId="0" applyFont="1" applyFill="1" applyBorder="1" applyAlignment="1">
      <alignment horizontal="left"/>
    </xf>
    <xf numFmtId="0" fontId="42" fillId="26" borderId="0" xfId="0" applyFont="1" applyFill="1"/>
    <xf numFmtId="0" fontId="44" fillId="0" borderId="10" xfId="100" applyFont="1" applyBorder="1" applyAlignment="1">
      <alignment horizontal="right"/>
    </xf>
    <xf numFmtId="0" fontId="46" fillId="0" borderId="10" xfId="100" applyFont="1" applyBorder="1" applyAlignment="1">
      <alignment horizontal="right"/>
    </xf>
    <xf numFmtId="0" fontId="44" fillId="0" borderId="0" xfId="98" applyFont="1"/>
    <xf numFmtId="0" fontId="40" fillId="26" borderId="0" xfId="0" applyFont="1" applyFill="1" applyAlignment="1">
      <alignment horizontal="right"/>
    </xf>
    <xf numFmtId="2" fontId="0" fillId="0" borderId="0" xfId="0" applyNumberFormat="1"/>
    <xf numFmtId="0" fontId="16" fillId="26" borderId="13" xfId="0" applyFont="1" applyFill="1" applyBorder="1" applyAlignment="1">
      <alignment horizontal="right" textRotation="90" wrapText="1"/>
    </xf>
    <xf numFmtId="4" fontId="17" fillId="26" borderId="12" xfId="0" applyNumberFormat="1" applyFont="1" applyFill="1" applyBorder="1" applyAlignment="1">
      <alignment horizontal="right"/>
    </xf>
    <xf numFmtId="4" fontId="17" fillId="26" borderId="21" xfId="0" applyNumberFormat="1" applyFont="1" applyFill="1" applyBorder="1" applyAlignment="1">
      <alignment horizontal="right"/>
    </xf>
    <xf numFmtId="0" fontId="44" fillId="0" borderId="20" xfId="98" applyFont="1" applyBorder="1" applyAlignment="1">
      <alignment vertical="center"/>
    </xf>
    <xf numFmtId="44" fontId="39" fillId="24" borderId="0" xfId="105" applyFont="1" applyFill="1"/>
    <xf numFmtId="2" fontId="45" fillId="0" borderId="0" xfId="98" applyNumberFormat="1" applyFont="1"/>
    <xf numFmtId="2" fontId="45" fillId="0" borderId="0" xfId="0" applyNumberFormat="1" applyFont="1"/>
    <xf numFmtId="2" fontId="17" fillId="26" borderId="11" xfId="0" applyNumberFormat="1" applyFont="1" applyFill="1" applyBorder="1"/>
    <xf numFmtId="0" fontId="37" fillId="26" borderId="13" xfId="0" applyFont="1" applyFill="1" applyBorder="1" applyAlignment="1">
      <alignment horizontal="right" textRotation="90" wrapText="1"/>
    </xf>
    <xf numFmtId="0" fontId="38" fillId="26" borderId="12" xfId="0" applyFont="1" applyFill="1" applyBorder="1" applyAlignment="1">
      <alignment horizontal="right"/>
    </xf>
    <xf numFmtId="0" fontId="17" fillId="27" borderId="11" xfId="0" applyFont="1" applyFill="1" applyBorder="1" applyAlignment="1">
      <alignment horizontal="left"/>
    </xf>
    <xf numFmtId="0" fontId="18" fillId="0" borderId="0" xfId="98"/>
    <xf numFmtId="4" fontId="17" fillId="27" borderId="21" xfId="0" applyNumberFormat="1" applyFont="1" applyFill="1" applyBorder="1" applyAlignment="1">
      <alignment horizontal="right"/>
    </xf>
    <xf numFmtId="0" fontId="18" fillId="0" borderId="0" xfId="98" applyFont="1"/>
    <xf numFmtId="0" fontId="18" fillId="0" borderId="0" xfId="98" applyFont="1"/>
    <xf numFmtId="0" fontId="18" fillId="0" borderId="0" xfId="98" applyFont="1"/>
    <xf numFmtId="0" fontId="38" fillId="27" borderId="12" xfId="0" applyFont="1" applyFill="1" applyBorder="1" applyAlignment="1">
      <alignment horizontal="right"/>
    </xf>
    <xf numFmtId="2" fontId="17" fillId="27" borderId="11" xfId="0" applyNumberFormat="1" applyFont="1" applyFill="1" applyBorder="1"/>
    <xf numFmtId="0" fontId="17" fillId="27" borderId="0" xfId="0" applyFont="1" applyFill="1"/>
    <xf numFmtId="0" fontId="18" fillId="0" borderId="0" xfId="98" applyFont="1"/>
    <xf numFmtId="0" fontId="44" fillId="0" borderId="0" xfId="98" applyFont="1" applyAlignment="1">
      <alignment horizontal="left"/>
    </xf>
    <xf numFmtId="0" fontId="43" fillId="0" borderId="10" xfId="100" applyFont="1" applyBorder="1" applyAlignment="1">
      <alignment horizontal="center"/>
    </xf>
    <xf numFmtId="1" fontId="18" fillId="0" borderId="22" xfId="1" applyNumberFormat="1" applyFont="1" applyBorder="1" applyAlignment="1">
      <alignment horizontal="center" vertical="center"/>
    </xf>
    <xf numFmtId="1" fontId="18" fillId="0" borderId="0" xfId="1" applyNumberFormat="1" applyFont="1" applyAlignment="1">
      <alignment horizontal="center" vertical="center"/>
    </xf>
    <xf numFmtId="44" fontId="39" fillId="0" borderId="22" xfId="105" applyFont="1" applyBorder="1" applyAlignment="1">
      <alignment horizontal="center" vertical="center"/>
    </xf>
    <xf numFmtId="44" fontId="39" fillId="0" borderId="0" xfId="105" applyFont="1" applyAlignment="1">
      <alignment horizontal="center" vertical="center"/>
    </xf>
    <xf numFmtId="0" fontId="44" fillId="24" borderId="20" xfId="98" applyFont="1" applyFill="1" applyBorder="1" applyAlignment="1">
      <alignment horizontal="left" vertical="center"/>
    </xf>
    <xf numFmtId="0" fontId="0" fillId="24" borderId="0" xfId="0" applyFill="1" applyAlignment="1">
      <alignment horizontal="left" wrapText="1"/>
    </xf>
    <xf numFmtId="164" fontId="43" fillId="25" borderId="19" xfId="107" applyNumberFormat="1" applyFont="1" applyFill="1" applyBorder="1" applyAlignment="1">
      <alignment horizontal="left" vertical="center" wrapText="1"/>
    </xf>
    <xf numFmtId="164" fontId="43" fillId="25" borderId="17" xfId="107" applyNumberFormat="1" applyFont="1" applyFill="1" applyBorder="1" applyAlignment="1">
      <alignment horizontal="left" vertical="center" wrapText="1"/>
    </xf>
    <xf numFmtId="164" fontId="43" fillId="25" borderId="15" xfId="107" applyNumberFormat="1" applyFont="1" applyFill="1" applyBorder="1" applyAlignment="1">
      <alignment horizontal="left" vertical="center" wrapText="1"/>
    </xf>
    <xf numFmtId="164" fontId="43" fillId="25" borderId="19" xfId="107" applyNumberFormat="1" applyFont="1" applyFill="1" applyBorder="1" applyAlignment="1">
      <alignment horizontal="right" vertical="center" wrapText="1"/>
    </xf>
    <xf numFmtId="164" fontId="43" fillId="25" borderId="17" xfId="107" applyNumberFormat="1" applyFont="1" applyFill="1" applyBorder="1" applyAlignment="1">
      <alignment horizontal="right" vertical="center" wrapText="1"/>
    </xf>
    <xf numFmtId="164" fontId="43" fillId="25" borderId="15" xfId="107" applyNumberFormat="1" applyFont="1" applyFill="1" applyBorder="1" applyAlignment="1">
      <alignment horizontal="right" vertical="center" wrapText="1"/>
    </xf>
    <xf numFmtId="164" fontId="43" fillId="25" borderId="18" xfId="107" applyNumberFormat="1" applyFont="1" applyFill="1" applyBorder="1" applyAlignment="1">
      <alignment horizontal="right" vertical="center" wrapText="1"/>
    </xf>
    <xf numFmtId="164" fontId="43" fillId="25" borderId="16" xfId="107" applyNumberFormat="1" applyFont="1" applyFill="1" applyBorder="1" applyAlignment="1">
      <alignment horizontal="right" vertical="center" wrapText="1"/>
    </xf>
    <xf numFmtId="164" fontId="43" fillId="25" borderId="14" xfId="107" applyNumberFormat="1" applyFont="1" applyFill="1" applyBorder="1" applyAlignment="1">
      <alignment horizontal="right" vertical="center" wrapText="1"/>
    </xf>
    <xf numFmtId="0" fontId="40" fillId="26" borderId="0" xfId="0" applyFont="1" applyFill="1" applyAlignment="1">
      <alignment horizontal="left" wrapText="1"/>
    </xf>
    <xf numFmtId="0" fontId="0" fillId="26" borderId="0" xfId="0" applyFill="1" applyAlignment="1">
      <alignment horizontal="left" wrapText="1"/>
    </xf>
  </cellXfs>
  <cellStyles count="145">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4" xr:uid="{00000000-0005-0000-0000-000032000000}"/>
    <cellStyle name="Calculation 2 3" xfId="112" xr:uid="{00000000-0005-0000-0000-000032000000}"/>
    <cellStyle name="Calculation 2 4" xfId="121" xr:uid="{00000000-0005-0000-0000-000032000000}"/>
    <cellStyle name="Calculation 3" xfId="31" xr:uid="{00000000-0005-0000-0000-000033000000}"/>
    <cellStyle name="Calculation 3 2" xfId="130" xr:uid="{00000000-0005-0000-0000-000033000000}"/>
    <cellStyle name="Calculation 3 3" xfId="117" xr:uid="{00000000-0005-0000-0000-000033000000}"/>
    <cellStyle name="Calculation 3 4" xfId="115" xr:uid="{00000000-0005-0000-0000-000033000000}"/>
    <cellStyle name="Check Cell 2" xfId="74" xr:uid="{00000000-0005-0000-0000-000034000000}"/>
    <cellStyle name="Check Cell 3" xfId="32" xr:uid="{00000000-0005-0000-0000-000035000000}"/>
    <cellStyle name="Comma 2" xfId="107" xr:uid="{00000000-0005-0000-0000-000036000000}"/>
    <cellStyle name="Currency" xfId="105" builtinId="4"/>
    <cellStyle name="Currency 2" xfId="1"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Input 2" xfId="81" xr:uid="{00000000-0005-0000-0000-000046000000}"/>
    <cellStyle name="Input 2 2" xfId="113" xr:uid="{00000000-0005-0000-0000-000043000000}"/>
    <cellStyle name="Input 2 3" xfId="136" xr:uid="{00000000-0005-0000-0000-000043000000}"/>
    <cellStyle name="Input 2 4" xfId="132" xr:uid="{00000000-0005-0000-0000-000043000000}"/>
    <cellStyle name="Input 3" xfId="39" xr:uid="{00000000-0005-0000-0000-000047000000}"/>
    <cellStyle name="Input 3 2" xfId="129" xr:uid="{00000000-0005-0000-0000-000044000000}"/>
    <cellStyle name="Input 3 3" xfId="116" xr:uid="{00000000-0005-0000-0000-000044000000}"/>
    <cellStyle name="Input 3 4" xfId="140" xr:uid="{00000000-0005-0000-0000-000044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8" xr:uid="{00000000-0005-0000-0000-000051000000}"/>
    <cellStyle name="Normal 3 4" xfId="106"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23" xr:uid="{00000000-0005-0000-0000-00004C000000}"/>
    <cellStyle name="Normal 4 2" xfId="47" xr:uid="{00000000-0005-0000-0000-000057000000}"/>
    <cellStyle name="Normal 4 3" xfId="90" xr:uid="{00000000-0005-0000-0000-000058000000}"/>
    <cellStyle name="Normal 4 4" xfId="91" xr:uid="{00000000-0005-0000-0000-000059000000}"/>
    <cellStyle name="Normal 4 5" xfId="92" xr:uid="{00000000-0005-0000-0000-00005A000000}"/>
    <cellStyle name="Normal 4 6" xfId="93" xr:uid="{00000000-0005-0000-0000-00005B000000}"/>
    <cellStyle name="Normal 4 7" xfId="94" xr:uid="{00000000-0005-0000-0000-00005C000000}"/>
    <cellStyle name="Normal 4 8" xfId="95" xr:uid="{00000000-0005-0000-0000-00005D000000}"/>
    <cellStyle name="Normal 4 9" xfId="96" xr:uid="{00000000-0005-0000-0000-00005E000000}"/>
    <cellStyle name="Normal 5" xfId="98" xr:uid="{00000000-0005-0000-0000-00005F000000}"/>
    <cellStyle name="Normal 6" xfId="101" xr:uid="{00000000-0005-0000-0000-000060000000}"/>
    <cellStyle name="Normal 7" xfId="103" xr:uid="{00000000-0005-0000-0000-000061000000}"/>
    <cellStyle name="Normal 8" xfId="109" xr:uid="{00000000-0005-0000-0000-00009B000000}"/>
    <cellStyle name="Note 2" xfId="5" xr:uid="{00000000-0005-0000-0000-000062000000}"/>
    <cellStyle name="Note 2 2" xfId="124" xr:uid="{00000000-0005-0000-0000-00004E000000}"/>
    <cellStyle name="Note 2 3" xfId="120" xr:uid="{00000000-0005-0000-0000-00004E000000}"/>
    <cellStyle name="Note 2 4" xfId="141" xr:uid="{00000000-0005-0000-0000-00004E000000}"/>
    <cellStyle name="Note 3" xfId="89" xr:uid="{00000000-0005-0000-0000-000063000000}"/>
    <cellStyle name="Note 3 2" xfId="137" xr:uid="{00000000-0005-0000-0000-00004F000000}"/>
    <cellStyle name="Note 3 3" xfId="125" xr:uid="{00000000-0005-0000-0000-00004F000000}"/>
    <cellStyle name="Note 3 4" xfId="144" xr:uid="{00000000-0005-0000-0000-00004F000000}"/>
    <cellStyle name="Note 4" xfId="42" xr:uid="{00000000-0005-0000-0000-000064000000}"/>
    <cellStyle name="Note 4 2" xfId="99" xr:uid="{00000000-0005-0000-0000-000065000000}"/>
    <cellStyle name="Note 4 3" xfId="118" xr:uid="{00000000-0005-0000-0000-000050000000}"/>
    <cellStyle name="Note 4 4" xfId="119" xr:uid="{00000000-0005-0000-0000-000050000000}"/>
    <cellStyle name="Note 4 5" xfId="134" xr:uid="{00000000-0005-0000-0000-000050000000}"/>
    <cellStyle name="Output 2" xfId="84" xr:uid="{00000000-0005-0000-0000-000066000000}"/>
    <cellStyle name="Output 2 2" xfId="111" xr:uid="{00000000-0005-0000-0000-000051000000}"/>
    <cellStyle name="Output 2 3" xfId="133" xr:uid="{00000000-0005-0000-0000-000051000000}"/>
    <cellStyle name="Output 2 4" xfId="142" xr:uid="{00000000-0005-0000-0000-000051000000}"/>
    <cellStyle name="Output 3" xfId="43" xr:uid="{00000000-0005-0000-0000-000067000000}"/>
    <cellStyle name="Output 3 2" xfId="128" xr:uid="{00000000-0005-0000-0000-000052000000}"/>
    <cellStyle name="Output 3 3" xfId="126" xr:uid="{00000000-0005-0000-0000-000052000000}"/>
    <cellStyle name="Output 3 4" xfId="131" xr:uid="{00000000-0005-0000-0000-000052000000}"/>
    <cellStyle name="Percent 2" xfId="135" xr:uid="{00000000-0005-0000-0000-00009D000000}"/>
    <cellStyle name="Title 2" xfId="85" xr:uid="{00000000-0005-0000-0000-000068000000}"/>
    <cellStyle name="Title 3" xfId="44" xr:uid="{00000000-0005-0000-0000-000069000000}"/>
    <cellStyle name="Total 2" xfId="86" xr:uid="{00000000-0005-0000-0000-00006A000000}"/>
    <cellStyle name="Total 2 2" xfId="110" xr:uid="{00000000-0005-0000-0000-000056000000}"/>
    <cellStyle name="Total 2 3" xfId="138" xr:uid="{00000000-0005-0000-0000-000056000000}"/>
    <cellStyle name="Total 2 4" xfId="143" xr:uid="{00000000-0005-0000-0000-000056000000}"/>
    <cellStyle name="Total 3" xfId="45" xr:uid="{00000000-0005-0000-0000-00006B000000}"/>
    <cellStyle name="Total 3 2" xfId="127" xr:uid="{00000000-0005-0000-0000-000057000000}"/>
    <cellStyle name="Total 3 3" xfId="122" xr:uid="{00000000-0005-0000-0000-000057000000}"/>
    <cellStyle name="Total 3 4" xfId="139" xr:uid="{00000000-0005-0000-0000-000057000000}"/>
    <cellStyle name="Warning Text 2" xfId="87" xr:uid="{00000000-0005-0000-0000-00006C000000}"/>
    <cellStyle name="Warning Text 3" xfId="46"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
  <sheetViews>
    <sheetView workbookViewId="0">
      <selection activeCell="J4" sqref="J4"/>
    </sheetView>
  </sheetViews>
  <sheetFormatPr defaultRowHeight="12.75" x14ac:dyDescent="0.2"/>
  <cols>
    <col min="1" max="3" width="9.42578125" customWidth="1"/>
    <col min="4" max="9" width="8.85546875" customWidth="1"/>
    <col min="10" max="10" width="12.42578125" bestFit="1" customWidth="1"/>
  </cols>
  <sheetData>
    <row r="1" spans="1:10" ht="15.75" x14ac:dyDescent="0.25">
      <c r="A1" s="4" t="s">
        <v>0</v>
      </c>
      <c r="B1" s="3"/>
      <c r="C1" s="3"/>
      <c r="D1" s="3"/>
      <c r="E1" s="1"/>
      <c r="F1" s="1"/>
      <c r="G1" s="1"/>
      <c r="H1" s="1"/>
      <c r="I1" s="1"/>
      <c r="J1" s="1"/>
    </row>
    <row r="2" spans="1:10" ht="15.75" x14ac:dyDescent="0.25">
      <c r="A2" s="1"/>
    </row>
    <row r="3" spans="1:10" s="2" customFormat="1" x14ac:dyDescent="0.2">
      <c r="A3" s="40"/>
      <c r="B3" s="40"/>
      <c r="C3" s="40"/>
      <c r="D3" s="15" t="s">
        <v>1</v>
      </c>
      <c r="E3" s="14" t="s">
        <v>2</v>
      </c>
      <c r="F3" s="14" t="s">
        <v>3</v>
      </c>
      <c r="G3" s="14" t="s">
        <v>4</v>
      </c>
      <c r="H3" s="14" t="s">
        <v>5</v>
      </c>
      <c r="I3" s="14" t="s">
        <v>6</v>
      </c>
      <c r="J3" s="15" t="s">
        <v>19</v>
      </c>
    </row>
    <row r="4" spans="1:10" x14ac:dyDescent="0.2">
      <c r="A4" s="39" t="s">
        <v>21</v>
      </c>
      <c r="B4" s="39"/>
      <c r="C4" s="39"/>
      <c r="D4" s="24">
        <f>'Pricing Score Calculation'!E5</f>
        <v>29.322448979591837</v>
      </c>
      <c r="E4" s="30">
        <v>8</v>
      </c>
      <c r="F4" s="30">
        <v>6</v>
      </c>
      <c r="G4" s="30">
        <v>4</v>
      </c>
      <c r="H4" s="30">
        <v>6</v>
      </c>
      <c r="I4" s="30">
        <v>4</v>
      </c>
      <c r="J4" s="25">
        <f>SUM(D4:I4)</f>
        <v>57.32244897959184</v>
      </c>
    </row>
    <row r="5" spans="1:10" x14ac:dyDescent="0.2">
      <c r="A5" s="39" t="s">
        <v>22</v>
      </c>
      <c r="B5" s="39"/>
      <c r="C5" s="39"/>
      <c r="D5" s="24">
        <f>'Pricing Score Calculation'!E6</f>
        <v>30</v>
      </c>
      <c r="E5" s="30">
        <v>20</v>
      </c>
      <c r="F5" s="30">
        <v>15</v>
      </c>
      <c r="G5" s="30">
        <v>8</v>
      </c>
      <c r="H5" s="30">
        <v>15</v>
      </c>
      <c r="I5" s="30">
        <v>10</v>
      </c>
      <c r="J5" s="25">
        <f>SUM(D5:I5)</f>
        <v>98</v>
      </c>
    </row>
    <row r="6" spans="1:10" x14ac:dyDescent="0.2">
      <c r="A6" s="39" t="s">
        <v>23</v>
      </c>
      <c r="B6" s="39"/>
      <c r="C6" s="39"/>
      <c r="D6" s="24">
        <f>'Pricing Score Calculation'!E7</f>
        <v>27.844961240310077</v>
      </c>
      <c r="E6" s="30">
        <v>16</v>
      </c>
      <c r="F6" s="30">
        <v>9</v>
      </c>
      <c r="G6" s="30">
        <v>6</v>
      </c>
      <c r="H6" s="30">
        <v>9</v>
      </c>
      <c r="I6" s="30">
        <v>8</v>
      </c>
      <c r="J6" s="25">
        <f>SUM(D6:I6)</f>
        <v>75.844961240310084</v>
      </c>
    </row>
    <row r="7" spans="1:10" x14ac:dyDescent="0.2">
      <c r="A7" s="39" t="s">
        <v>9</v>
      </c>
      <c r="B7" s="39"/>
      <c r="C7" s="39"/>
      <c r="D7" s="24">
        <f>'Pricing Score Calculation'!E8</f>
        <v>23.244176013805006</v>
      </c>
      <c r="E7" s="30">
        <v>20</v>
      </c>
      <c r="F7" s="30">
        <v>12</v>
      </c>
      <c r="G7" s="30">
        <v>6</v>
      </c>
      <c r="H7" s="30">
        <v>12</v>
      </c>
      <c r="I7" s="30">
        <v>8</v>
      </c>
      <c r="J7" s="25">
        <f>SUM(D7:I7)</f>
        <v>81.244176013805003</v>
      </c>
    </row>
  </sheetData>
  <mergeCells count="5">
    <mergeCell ref="A6:C6"/>
    <mergeCell ref="A7:C7"/>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
  <sheetViews>
    <sheetView workbookViewId="0">
      <selection activeCell="E18" sqref="E18"/>
    </sheetView>
  </sheetViews>
  <sheetFormatPr defaultRowHeight="12.75" x14ac:dyDescent="0.2"/>
  <cols>
    <col min="11" max="11" width="14.42578125" bestFit="1" customWidth="1"/>
  </cols>
  <sheetData>
    <row r="1" spans="1:14" ht="15.75" x14ac:dyDescent="0.25">
      <c r="A1" s="4" t="s">
        <v>0</v>
      </c>
      <c r="B1" s="3"/>
      <c r="C1" s="3"/>
      <c r="D1" s="3"/>
      <c r="E1" s="1"/>
      <c r="F1" s="1"/>
      <c r="G1" s="1"/>
      <c r="H1" s="1"/>
      <c r="I1" s="1"/>
    </row>
    <row r="2" spans="1:14" ht="15.75" x14ac:dyDescent="0.25">
      <c r="A2" s="1"/>
    </row>
    <row r="3" spans="1:14" x14ac:dyDescent="0.2">
      <c r="A3" s="40"/>
      <c r="B3" s="40"/>
      <c r="C3" s="40"/>
      <c r="D3" s="15" t="s">
        <v>1</v>
      </c>
      <c r="E3" s="14" t="s">
        <v>2</v>
      </c>
      <c r="F3" s="14" t="s">
        <v>3</v>
      </c>
      <c r="G3" s="14" t="s">
        <v>4</v>
      </c>
      <c r="H3" s="14" t="s">
        <v>5</v>
      </c>
      <c r="I3" s="14" t="s">
        <v>6</v>
      </c>
      <c r="J3" s="15" t="s">
        <v>19</v>
      </c>
      <c r="K3" s="2"/>
      <c r="L3" s="2"/>
      <c r="M3" s="2"/>
      <c r="N3" s="2"/>
    </row>
    <row r="4" spans="1:14" x14ac:dyDescent="0.2">
      <c r="A4" s="39" t="s">
        <v>21</v>
      </c>
      <c r="B4" s="39"/>
      <c r="C4" s="39"/>
      <c r="D4" s="24">
        <f>'Pricing Score Calculation'!E5</f>
        <v>29.322448979591837</v>
      </c>
      <c r="E4" s="32">
        <v>16</v>
      </c>
      <c r="F4" s="32">
        <v>12</v>
      </c>
      <c r="G4" s="32">
        <v>6</v>
      </c>
      <c r="H4" s="32">
        <v>9</v>
      </c>
      <c r="I4" s="32">
        <v>8</v>
      </c>
      <c r="J4" s="25">
        <f>SUM(D4:I4)</f>
        <v>80.32244897959184</v>
      </c>
    </row>
    <row r="5" spans="1:14" x14ac:dyDescent="0.2">
      <c r="A5" s="39" t="s">
        <v>22</v>
      </c>
      <c r="B5" s="39"/>
      <c r="C5" s="39"/>
      <c r="D5" s="24">
        <f>'Pricing Score Calculation'!E6</f>
        <v>30</v>
      </c>
      <c r="E5" s="32">
        <v>16</v>
      </c>
      <c r="F5" s="32">
        <v>12</v>
      </c>
      <c r="G5" s="32">
        <v>8</v>
      </c>
      <c r="H5" s="32">
        <v>12</v>
      </c>
      <c r="I5" s="32">
        <v>8</v>
      </c>
      <c r="J5" s="25">
        <f>SUM(D5:I5)</f>
        <v>86</v>
      </c>
    </row>
    <row r="6" spans="1:14" x14ac:dyDescent="0.2">
      <c r="A6" s="39" t="s">
        <v>23</v>
      </c>
      <c r="B6" s="39"/>
      <c r="C6" s="39"/>
      <c r="D6" s="24">
        <f>'Pricing Score Calculation'!E7</f>
        <v>27.844961240310077</v>
      </c>
      <c r="E6" s="32">
        <v>16</v>
      </c>
      <c r="F6" s="32">
        <v>12</v>
      </c>
      <c r="G6" s="32">
        <v>8</v>
      </c>
      <c r="H6" s="32">
        <v>12</v>
      </c>
      <c r="I6" s="32">
        <v>10</v>
      </c>
      <c r="J6" s="25">
        <f>SUM(D6:I6)</f>
        <v>85.844961240310084</v>
      </c>
    </row>
    <row r="7" spans="1:14" x14ac:dyDescent="0.2">
      <c r="A7" s="39" t="s">
        <v>9</v>
      </c>
      <c r="B7" s="39"/>
      <c r="C7" s="39"/>
      <c r="D7" s="24">
        <f>'Pricing Score Calculation'!E8</f>
        <v>23.244176013805006</v>
      </c>
      <c r="E7" s="32">
        <v>20</v>
      </c>
      <c r="F7" s="32">
        <v>15</v>
      </c>
      <c r="G7" s="32">
        <v>10</v>
      </c>
      <c r="H7" s="32">
        <v>15</v>
      </c>
      <c r="I7" s="32">
        <v>10</v>
      </c>
      <c r="J7" s="25">
        <f>SUM(D7:I7)</f>
        <v>93.244176013805003</v>
      </c>
    </row>
  </sheetData>
  <mergeCells count="5">
    <mergeCell ref="A6:C6"/>
    <mergeCell ref="A7:C7"/>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
  <sheetViews>
    <sheetView workbookViewId="0">
      <selection activeCell="J4" sqref="J4"/>
    </sheetView>
  </sheetViews>
  <sheetFormatPr defaultRowHeight="12.75" x14ac:dyDescent="0.2"/>
  <cols>
    <col min="10" max="10" width="9.85546875" bestFit="1" customWidth="1"/>
    <col min="11" max="11" width="14.42578125" bestFit="1" customWidth="1"/>
  </cols>
  <sheetData>
    <row r="1" spans="1:14" ht="15.75" x14ac:dyDescent="0.25">
      <c r="A1" s="4" t="s">
        <v>0</v>
      </c>
      <c r="B1" s="3"/>
      <c r="C1" s="3"/>
      <c r="D1" s="3"/>
      <c r="E1" s="1"/>
      <c r="F1" s="1"/>
      <c r="G1" s="1"/>
      <c r="H1" s="1"/>
      <c r="I1" s="1"/>
    </row>
    <row r="2" spans="1:14" ht="15.75" x14ac:dyDescent="0.25">
      <c r="A2" s="1"/>
    </row>
    <row r="3" spans="1:14" x14ac:dyDescent="0.2">
      <c r="A3" s="40"/>
      <c r="B3" s="40"/>
      <c r="C3" s="40"/>
      <c r="D3" s="15" t="s">
        <v>1</v>
      </c>
      <c r="E3" s="14" t="s">
        <v>2</v>
      </c>
      <c r="F3" s="14" t="s">
        <v>3</v>
      </c>
      <c r="G3" s="14" t="s">
        <v>4</v>
      </c>
      <c r="H3" s="14" t="s">
        <v>5</v>
      </c>
      <c r="I3" s="14" t="s">
        <v>6</v>
      </c>
      <c r="J3" s="15" t="s">
        <v>19</v>
      </c>
      <c r="K3" s="2"/>
      <c r="L3" s="2"/>
      <c r="M3" s="2"/>
      <c r="N3" s="2"/>
    </row>
    <row r="4" spans="1:14" x14ac:dyDescent="0.2">
      <c r="A4" s="39" t="s">
        <v>21</v>
      </c>
      <c r="B4" s="39"/>
      <c r="C4" s="39"/>
      <c r="D4" s="24">
        <f>'Pricing Score Calculation'!E5</f>
        <v>29.322448979591837</v>
      </c>
      <c r="E4" s="33">
        <v>6</v>
      </c>
      <c r="F4" s="33">
        <v>4.5</v>
      </c>
      <c r="G4" s="33">
        <v>3</v>
      </c>
      <c r="H4" s="33">
        <v>4.5</v>
      </c>
      <c r="I4" s="33">
        <v>3</v>
      </c>
      <c r="J4" s="25">
        <f>SUM(D4:I4)</f>
        <v>50.32244897959184</v>
      </c>
    </row>
    <row r="5" spans="1:14" x14ac:dyDescent="0.2">
      <c r="A5" s="39" t="s">
        <v>22</v>
      </c>
      <c r="B5" s="39"/>
      <c r="C5" s="39"/>
      <c r="D5" s="24">
        <f>'Pricing Score Calculation'!E6</f>
        <v>30</v>
      </c>
      <c r="E5" s="33">
        <v>13.6</v>
      </c>
      <c r="F5" s="33">
        <v>10.5</v>
      </c>
      <c r="G5" s="33">
        <v>8</v>
      </c>
      <c r="H5" s="33">
        <v>11.399999999999999</v>
      </c>
      <c r="I5" s="33">
        <v>7.8</v>
      </c>
      <c r="J5" s="25">
        <f>SUM(D5:I5)</f>
        <v>81.3</v>
      </c>
    </row>
    <row r="6" spans="1:14" x14ac:dyDescent="0.2">
      <c r="A6" s="39" t="s">
        <v>23</v>
      </c>
      <c r="B6" s="39"/>
      <c r="C6" s="39"/>
      <c r="D6" s="24">
        <f>'Pricing Score Calculation'!E7</f>
        <v>27.844961240310077</v>
      </c>
      <c r="E6" s="33">
        <v>12.4</v>
      </c>
      <c r="F6" s="33">
        <v>9.6000000000000014</v>
      </c>
      <c r="G6" s="33">
        <v>6.8</v>
      </c>
      <c r="H6" s="33">
        <v>9.8999999999999986</v>
      </c>
      <c r="I6" s="33">
        <v>7</v>
      </c>
      <c r="J6" s="25">
        <f>SUM(D6:I6)</f>
        <v>73.544961240310073</v>
      </c>
    </row>
    <row r="7" spans="1:14" x14ac:dyDescent="0.2">
      <c r="A7" s="39" t="s">
        <v>9</v>
      </c>
      <c r="B7" s="39"/>
      <c r="C7" s="39"/>
      <c r="D7" s="24">
        <f>'Pricing Score Calculation'!E8</f>
        <v>23.244176013805006</v>
      </c>
      <c r="E7" s="33">
        <v>13.2</v>
      </c>
      <c r="F7" s="33">
        <v>9.8999999999999986</v>
      </c>
      <c r="G7" s="33">
        <v>7.2</v>
      </c>
      <c r="H7" s="33">
        <v>11.7</v>
      </c>
      <c r="I7" s="33">
        <v>7.2</v>
      </c>
      <c r="J7" s="25">
        <f>SUM(D7:I7)</f>
        <v>72.444176013805006</v>
      </c>
    </row>
  </sheetData>
  <mergeCells count="5">
    <mergeCell ref="A6:C6"/>
    <mergeCell ref="A7:C7"/>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
  <sheetViews>
    <sheetView workbookViewId="0">
      <selection activeCell="E4" sqref="E4:I7"/>
    </sheetView>
  </sheetViews>
  <sheetFormatPr defaultRowHeight="12.75" x14ac:dyDescent="0.2"/>
  <cols>
    <col min="10" max="10" width="9.85546875" bestFit="1" customWidth="1"/>
    <col min="11" max="11" width="14.42578125" bestFit="1" customWidth="1"/>
  </cols>
  <sheetData>
    <row r="1" spans="1:14" ht="15.75" x14ac:dyDescent="0.25">
      <c r="A1" s="4" t="s">
        <v>0</v>
      </c>
      <c r="B1" s="3"/>
      <c r="C1" s="3"/>
      <c r="D1" s="3"/>
      <c r="E1" s="1"/>
      <c r="F1" s="1"/>
      <c r="G1" s="1"/>
      <c r="H1" s="1"/>
      <c r="I1" s="1"/>
    </row>
    <row r="2" spans="1:14" ht="15.75" x14ac:dyDescent="0.25">
      <c r="A2" s="1"/>
    </row>
    <row r="3" spans="1:14" x14ac:dyDescent="0.2">
      <c r="A3" s="40"/>
      <c r="B3" s="40"/>
      <c r="C3" s="40"/>
      <c r="D3" s="15" t="s">
        <v>1</v>
      </c>
      <c r="E3" s="14" t="s">
        <v>2</v>
      </c>
      <c r="F3" s="14" t="s">
        <v>3</v>
      </c>
      <c r="G3" s="14" t="s">
        <v>4</v>
      </c>
      <c r="H3" s="14" t="s">
        <v>5</v>
      </c>
      <c r="I3" s="14" t="s">
        <v>6</v>
      </c>
      <c r="J3" s="15" t="s">
        <v>19</v>
      </c>
      <c r="K3" s="2"/>
      <c r="L3" s="2"/>
      <c r="M3" s="2"/>
      <c r="N3" s="2"/>
    </row>
    <row r="4" spans="1:14" x14ac:dyDescent="0.2">
      <c r="A4" s="39" t="s">
        <v>21</v>
      </c>
      <c r="B4" s="39"/>
      <c r="C4" s="39"/>
      <c r="D4" s="24">
        <f>'Pricing Score Calculation'!E5</f>
        <v>29.322448979591837</v>
      </c>
      <c r="E4" s="34">
        <v>10</v>
      </c>
      <c r="F4" s="34">
        <v>7.5</v>
      </c>
      <c r="G4" s="34">
        <v>5</v>
      </c>
      <c r="H4" s="34">
        <v>7.5</v>
      </c>
      <c r="I4" s="34">
        <v>5</v>
      </c>
      <c r="J4" s="25">
        <f>SUM(D4:I4)</f>
        <v>64.32244897959184</v>
      </c>
    </row>
    <row r="5" spans="1:14" x14ac:dyDescent="0.2">
      <c r="A5" s="39" t="s">
        <v>22</v>
      </c>
      <c r="B5" s="39"/>
      <c r="C5" s="39"/>
      <c r="D5" s="24">
        <f>'Pricing Score Calculation'!E6</f>
        <v>30</v>
      </c>
      <c r="E5" s="34">
        <v>16</v>
      </c>
      <c r="F5" s="34">
        <v>11.100000000000001</v>
      </c>
      <c r="G5" s="34">
        <v>8</v>
      </c>
      <c r="H5" s="34">
        <v>10.199999999999999</v>
      </c>
      <c r="I5" s="34">
        <v>6.8</v>
      </c>
      <c r="J5" s="25">
        <f>SUM(D5:I5)</f>
        <v>82.1</v>
      </c>
    </row>
    <row r="6" spans="1:14" x14ac:dyDescent="0.2">
      <c r="A6" s="39" t="s">
        <v>23</v>
      </c>
      <c r="B6" s="39"/>
      <c r="C6" s="39"/>
      <c r="D6" s="24">
        <f>'Pricing Score Calculation'!E7</f>
        <v>27.844961240310077</v>
      </c>
      <c r="E6" s="34">
        <v>14</v>
      </c>
      <c r="F6" s="34">
        <v>10.5</v>
      </c>
      <c r="G6" s="34">
        <v>6.4</v>
      </c>
      <c r="H6" s="34">
        <v>9</v>
      </c>
      <c r="I6" s="34">
        <v>6.2</v>
      </c>
      <c r="J6" s="25">
        <f>SUM(D6:I6)</f>
        <v>73.944961240310079</v>
      </c>
    </row>
    <row r="7" spans="1:14" x14ac:dyDescent="0.2">
      <c r="A7" s="39" t="s">
        <v>9</v>
      </c>
      <c r="B7" s="39"/>
      <c r="C7" s="39"/>
      <c r="D7" s="24">
        <f>'Pricing Score Calculation'!E8</f>
        <v>23.244176013805006</v>
      </c>
      <c r="E7" s="34">
        <v>16.399999999999999</v>
      </c>
      <c r="F7" s="34">
        <v>9.6000000000000014</v>
      </c>
      <c r="G7" s="34">
        <v>6.4</v>
      </c>
      <c r="H7" s="34">
        <v>9.3000000000000007</v>
      </c>
      <c r="I7" s="34">
        <v>5</v>
      </c>
      <c r="J7" s="25">
        <f>SUM(D7:I7)</f>
        <v>69.944176013805006</v>
      </c>
    </row>
  </sheetData>
  <mergeCells count="5">
    <mergeCell ref="A6:C6"/>
    <mergeCell ref="A7:C7"/>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
  <sheetViews>
    <sheetView workbookViewId="0">
      <selection activeCell="G15" sqref="G15"/>
    </sheetView>
  </sheetViews>
  <sheetFormatPr defaultRowHeight="12.75" x14ac:dyDescent="0.2"/>
  <cols>
    <col min="10" max="10" width="9.85546875" bestFit="1" customWidth="1"/>
    <col min="11" max="11" width="14.42578125" bestFit="1" customWidth="1"/>
  </cols>
  <sheetData>
    <row r="1" spans="1:14" ht="15.75" x14ac:dyDescent="0.25">
      <c r="A1" s="4" t="s">
        <v>0</v>
      </c>
      <c r="B1" s="3"/>
      <c r="C1" s="3"/>
      <c r="D1" s="3"/>
      <c r="E1" s="1"/>
      <c r="F1" s="1"/>
      <c r="G1" s="1"/>
      <c r="H1" s="1"/>
      <c r="I1" s="1"/>
    </row>
    <row r="2" spans="1:14" ht="15.75" x14ac:dyDescent="0.25">
      <c r="A2" s="1"/>
    </row>
    <row r="3" spans="1:14" x14ac:dyDescent="0.2">
      <c r="A3" s="40"/>
      <c r="B3" s="40"/>
      <c r="C3" s="40"/>
      <c r="D3" s="15" t="s">
        <v>1</v>
      </c>
      <c r="E3" s="14" t="s">
        <v>2</v>
      </c>
      <c r="F3" s="14" t="s">
        <v>3</v>
      </c>
      <c r="G3" s="14" t="s">
        <v>4</v>
      </c>
      <c r="H3" s="14" t="s">
        <v>5</v>
      </c>
      <c r="I3" s="14" t="s">
        <v>6</v>
      </c>
      <c r="J3" s="15" t="s">
        <v>19</v>
      </c>
      <c r="K3" s="2"/>
      <c r="L3" s="2"/>
      <c r="M3" s="2"/>
      <c r="N3" s="2"/>
    </row>
    <row r="4" spans="1:14" x14ac:dyDescent="0.2">
      <c r="A4" s="39" t="s">
        <v>21</v>
      </c>
      <c r="B4" s="39"/>
      <c r="C4" s="39"/>
      <c r="D4" s="24">
        <f>'Pricing Score Calculation'!E5</f>
        <v>29.322448979591837</v>
      </c>
      <c r="E4" s="38">
        <v>4</v>
      </c>
      <c r="F4" s="38">
        <v>3</v>
      </c>
      <c r="G4" s="38">
        <v>2</v>
      </c>
      <c r="H4" s="38">
        <v>3</v>
      </c>
      <c r="I4" s="38">
        <v>2</v>
      </c>
      <c r="J4" s="25">
        <f>SUM(D4:I4)</f>
        <v>43.32244897959184</v>
      </c>
    </row>
    <row r="5" spans="1:14" x14ac:dyDescent="0.2">
      <c r="A5" s="39" t="s">
        <v>22</v>
      </c>
      <c r="B5" s="39"/>
      <c r="C5" s="39"/>
      <c r="D5" s="24">
        <f>'Pricing Score Calculation'!E6</f>
        <v>30</v>
      </c>
      <c r="E5" s="38">
        <v>20</v>
      </c>
      <c r="F5" s="38">
        <v>15</v>
      </c>
      <c r="G5" s="38">
        <v>10</v>
      </c>
      <c r="H5" s="38">
        <v>15</v>
      </c>
      <c r="I5" s="38">
        <v>10</v>
      </c>
      <c r="J5" s="25">
        <f>SUM(D5:I5)</f>
        <v>100</v>
      </c>
    </row>
    <row r="6" spans="1:14" x14ac:dyDescent="0.2">
      <c r="A6" s="39" t="s">
        <v>23</v>
      </c>
      <c r="B6" s="39"/>
      <c r="C6" s="39"/>
      <c r="D6" s="24">
        <f>'Pricing Score Calculation'!E7</f>
        <v>27.844961240310077</v>
      </c>
      <c r="E6" s="38">
        <v>20</v>
      </c>
      <c r="F6" s="38">
        <v>12</v>
      </c>
      <c r="G6" s="38">
        <v>8</v>
      </c>
      <c r="H6" s="38">
        <v>12</v>
      </c>
      <c r="I6" s="38">
        <v>8</v>
      </c>
      <c r="J6" s="25">
        <f>SUM(D6:I6)</f>
        <v>87.844961240310084</v>
      </c>
    </row>
    <row r="7" spans="1:14" x14ac:dyDescent="0.2">
      <c r="A7" s="39" t="s">
        <v>9</v>
      </c>
      <c r="B7" s="39"/>
      <c r="C7" s="39"/>
      <c r="D7" s="24">
        <f>'Pricing Score Calculation'!E8</f>
        <v>23.244176013805006</v>
      </c>
      <c r="E7" s="38">
        <v>20</v>
      </c>
      <c r="F7" s="38">
        <v>12</v>
      </c>
      <c r="G7" s="38">
        <v>8</v>
      </c>
      <c r="H7" s="38">
        <v>15</v>
      </c>
      <c r="I7" s="38">
        <v>10</v>
      </c>
      <c r="J7" s="25">
        <f>SUM(D7:I7)</f>
        <v>88.244176013805003</v>
      </c>
    </row>
  </sheetData>
  <mergeCells count="5">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8"/>
  <sheetViews>
    <sheetView workbookViewId="0">
      <selection activeCell="I46" sqref="I46"/>
    </sheetView>
  </sheetViews>
  <sheetFormatPr defaultColWidth="9.140625" defaultRowHeight="12.75" x14ac:dyDescent="0.2"/>
  <cols>
    <col min="1" max="1" width="36.140625" customWidth="1"/>
    <col min="2" max="2" width="23.5703125" customWidth="1"/>
    <col min="3" max="5" width="13.28515625" customWidth="1"/>
    <col min="6" max="6" width="16.85546875" customWidth="1"/>
  </cols>
  <sheetData>
    <row r="1" spans="1:16" ht="24" customHeight="1" thickBot="1" x14ac:dyDescent="0.25">
      <c r="A1" s="45" t="s">
        <v>18</v>
      </c>
      <c r="B1" s="45"/>
      <c r="C1" s="22"/>
      <c r="D1" s="22"/>
      <c r="E1" s="22"/>
    </row>
    <row r="2" spans="1:16" x14ac:dyDescent="0.2">
      <c r="A2" s="47" t="s">
        <v>12</v>
      </c>
      <c r="B2" s="50" t="s">
        <v>13</v>
      </c>
      <c r="C2" s="53" t="s">
        <v>16</v>
      </c>
      <c r="D2" s="53" t="s">
        <v>14</v>
      </c>
      <c r="E2" s="53" t="s">
        <v>15</v>
      </c>
      <c r="G2" s="46" t="s">
        <v>20</v>
      </c>
      <c r="H2" s="46"/>
      <c r="I2" s="46"/>
      <c r="J2" s="46"/>
      <c r="K2" s="46"/>
      <c r="L2" s="46"/>
      <c r="M2" s="46"/>
      <c r="N2" s="46"/>
      <c r="O2" s="46"/>
      <c r="P2" s="46"/>
    </row>
    <row r="3" spans="1:16" x14ac:dyDescent="0.2">
      <c r="A3" s="48"/>
      <c r="B3" s="51"/>
      <c r="C3" s="54"/>
      <c r="D3" s="54"/>
      <c r="E3" s="54"/>
      <c r="G3" s="46"/>
      <c r="H3" s="46"/>
      <c r="I3" s="46"/>
      <c r="J3" s="46"/>
      <c r="K3" s="46"/>
      <c r="L3" s="46"/>
      <c r="M3" s="46"/>
      <c r="N3" s="46"/>
      <c r="O3" s="46"/>
      <c r="P3" s="46"/>
    </row>
    <row r="4" spans="1:16" ht="13.5" thickBot="1" x14ac:dyDescent="0.25">
      <c r="A4" s="49"/>
      <c r="B4" s="52"/>
      <c r="C4" s="55"/>
      <c r="D4" s="55"/>
      <c r="E4" s="55"/>
      <c r="G4" s="46"/>
      <c r="H4" s="46"/>
      <c r="I4" s="46"/>
      <c r="J4" s="46"/>
      <c r="K4" s="46"/>
      <c r="L4" s="46"/>
      <c r="M4" s="46"/>
      <c r="N4" s="46"/>
      <c r="O4" s="46"/>
      <c r="P4" s="46"/>
    </row>
    <row r="5" spans="1:16" x14ac:dyDescent="0.2">
      <c r="A5" s="16" t="str">
        <f>'1'!A4:C4</f>
        <v>CMC</v>
      </c>
      <c r="B5" s="23">
        <v>3675000</v>
      </c>
      <c r="C5" s="41">
        <v>30</v>
      </c>
      <c r="D5" s="43">
        <f>MIN(B5:B8)</f>
        <v>3592000</v>
      </c>
      <c r="E5" s="18">
        <f>$C$5*($D$5/B5)</f>
        <v>29.322448979591837</v>
      </c>
    </row>
    <row r="6" spans="1:16" x14ac:dyDescent="0.2">
      <c r="A6" s="16" t="str">
        <f>'1'!A5:C5</f>
        <v>E Contractors</v>
      </c>
      <c r="B6" s="23">
        <v>3592000</v>
      </c>
      <c r="C6" s="42"/>
      <c r="D6" s="44"/>
      <c r="E6" s="18">
        <f t="shared" ref="E6:E8" si="0">$C$5*($D$5/B6)</f>
        <v>30</v>
      </c>
    </row>
    <row r="7" spans="1:16" x14ac:dyDescent="0.2">
      <c r="A7" s="16" t="str">
        <f>'1'!A6:C6</f>
        <v>Noble</v>
      </c>
      <c r="B7" s="23">
        <v>3870000</v>
      </c>
      <c r="C7" s="42"/>
      <c r="D7" s="44"/>
      <c r="E7" s="18">
        <f t="shared" si="0"/>
        <v>27.844961240310077</v>
      </c>
    </row>
    <row r="8" spans="1:16" x14ac:dyDescent="0.2">
      <c r="A8" s="16" t="str">
        <f>'1'!A7:C7</f>
        <v>Vaughn</v>
      </c>
      <c r="B8" s="23">
        <v>4636000</v>
      </c>
      <c r="C8" s="42"/>
      <c r="D8" s="44"/>
      <c r="E8" s="18">
        <f t="shared" si="0"/>
        <v>23.244176013805006</v>
      </c>
    </row>
  </sheetData>
  <mergeCells count="9">
    <mergeCell ref="C5:C8"/>
    <mergeCell ref="D5:D8"/>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8"/>
  <sheetViews>
    <sheetView tabSelected="1" workbookViewId="0">
      <selection activeCell="G15" sqref="G15"/>
    </sheetView>
  </sheetViews>
  <sheetFormatPr defaultColWidth="9.140625" defaultRowHeight="15" x14ac:dyDescent="0.2"/>
  <cols>
    <col min="1" max="1" width="33" style="7" customWidth="1"/>
    <col min="2" max="2" width="7" style="7" bestFit="1" customWidth="1"/>
    <col min="3" max="3" width="8.28515625" style="7" customWidth="1"/>
    <col min="4" max="5" width="7.7109375" style="7" customWidth="1"/>
    <col min="6" max="6" width="9" style="7" customWidth="1"/>
    <col min="7" max="7" width="8.85546875" style="7" customWidth="1"/>
    <col min="8" max="8" width="7.5703125" style="7" customWidth="1"/>
    <col min="9" max="16384" width="9.140625" style="7"/>
  </cols>
  <sheetData>
    <row r="1" spans="1:8" ht="15.75" x14ac:dyDescent="0.25">
      <c r="A1" s="5" t="s">
        <v>7</v>
      </c>
      <c r="B1" s="6"/>
      <c r="C1" s="5"/>
      <c r="D1" s="5"/>
      <c r="E1" s="5"/>
      <c r="F1" s="5"/>
      <c r="G1" s="5"/>
      <c r="H1" s="5"/>
    </row>
    <row r="2" spans="1:8" ht="6" customHeight="1" x14ac:dyDescent="0.25">
      <c r="A2" s="5"/>
      <c r="B2" s="6"/>
      <c r="C2" s="5"/>
      <c r="D2" s="5"/>
      <c r="E2" s="5"/>
      <c r="F2" s="5"/>
      <c r="G2" s="5"/>
      <c r="H2" s="5"/>
    </row>
    <row r="3" spans="1:8" x14ac:dyDescent="0.2">
      <c r="A3" s="56" t="s">
        <v>24</v>
      </c>
      <c r="B3" s="56"/>
      <c r="C3" s="56"/>
      <c r="D3" s="56"/>
      <c r="E3" s="56"/>
      <c r="F3" s="56"/>
      <c r="G3" s="56"/>
      <c r="H3" s="56"/>
    </row>
    <row r="4" spans="1:8" x14ac:dyDescent="0.2">
      <c r="A4" s="57"/>
      <c r="B4" s="57"/>
      <c r="C4" s="57"/>
      <c r="D4" s="57"/>
      <c r="E4" s="57"/>
      <c r="F4" s="57"/>
      <c r="G4" s="57"/>
      <c r="H4" s="57"/>
    </row>
    <row r="5" spans="1:8" x14ac:dyDescent="0.2">
      <c r="A5" s="6"/>
      <c r="B5" s="6"/>
      <c r="C5" s="6"/>
      <c r="D5" s="6"/>
      <c r="E5" s="6"/>
      <c r="F5" s="6"/>
      <c r="G5" s="6"/>
      <c r="H5" s="6"/>
    </row>
    <row r="6" spans="1:8" ht="15.75" x14ac:dyDescent="0.25">
      <c r="G6" s="17" t="s">
        <v>17</v>
      </c>
      <c r="H6" s="8"/>
    </row>
    <row r="7" spans="1:8" s="11" customFormat="1" ht="135" customHeight="1" x14ac:dyDescent="0.2">
      <c r="A7" s="9"/>
      <c r="B7" s="10">
        <v>1</v>
      </c>
      <c r="C7" s="10">
        <v>2</v>
      </c>
      <c r="D7" s="10">
        <v>3</v>
      </c>
      <c r="E7" s="10">
        <v>4</v>
      </c>
      <c r="F7" s="10">
        <v>5</v>
      </c>
      <c r="G7" s="19" t="s">
        <v>11</v>
      </c>
      <c r="H7" s="27" t="s">
        <v>10</v>
      </c>
    </row>
    <row r="8" spans="1:8" ht="16.5" customHeight="1" x14ac:dyDescent="0.2">
      <c r="A8" s="12" t="str">
        <f>'1'!A4:C4</f>
        <v>CMC</v>
      </c>
      <c r="B8" s="26">
        <f>'1'!J4</f>
        <v>57.32244897959184</v>
      </c>
      <c r="C8" s="26">
        <f>'2'!J4</f>
        <v>80.32244897959184</v>
      </c>
      <c r="D8" s="26">
        <f>'3'!J4</f>
        <v>50.32244897959184</v>
      </c>
      <c r="E8" s="26">
        <f>'4'!J4</f>
        <v>64.32244897959184</v>
      </c>
      <c r="F8" s="26">
        <f>'5'!J4</f>
        <v>43.32244897959184</v>
      </c>
      <c r="G8" s="20">
        <f>AVERAGE(B8:F8)</f>
        <v>59.122448979591844</v>
      </c>
      <c r="H8" s="28">
        <f>RANK(G8,$G$8:$G$11,0)</f>
        <v>4</v>
      </c>
    </row>
    <row r="9" spans="1:8" s="37" customFormat="1" ht="16.5" customHeight="1" x14ac:dyDescent="0.2">
      <c r="A9" s="29" t="str">
        <f>'1'!A5:C5</f>
        <v>E Contractors</v>
      </c>
      <c r="B9" s="36">
        <f>'1'!J5</f>
        <v>98</v>
      </c>
      <c r="C9" s="36">
        <f>'2'!J5</f>
        <v>86</v>
      </c>
      <c r="D9" s="36">
        <f>'3'!J5</f>
        <v>81.3</v>
      </c>
      <c r="E9" s="36">
        <f>'4'!J5</f>
        <v>82.1</v>
      </c>
      <c r="F9" s="36">
        <f>'5'!J5</f>
        <v>100</v>
      </c>
      <c r="G9" s="31">
        <f>AVERAGE(B9:F9)</f>
        <v>89.47999999999999</v>
      </c>
      <c r="H9" s="35">
        <f t="shared" ref="H9:H11" si="0">RANK(G9,$G$8:$G$11,0)</f>
        <v>1</v>
      </c>
    </row>
    <row r="10" spans="1:8" ht="16.5" customHeight="1" x14ac:dyDescent="0.2">
      <c r="A10" s="12" t="str">
        <f>'1'!A6:C6</f>
        <v>Noble</v>
      </c>
      <c r="B10" s="26">
        <f>'1'!J6</f>
        <v>75.844961240310084</v>
      </c>
      <c r="C10" s="26">
        <f>'2'!J6</f>
        <v>85.844961240310084</v>
      </c>
      <c r="D10" s="26">
        <f>'3'!J6</f>
        <v>73.544961240310073</v>
      </c>
      <c r="E10" s="26">
        <f>'4'!J6</f>
        <v>73.944961240310079</v>
      </c>
      <c r="F10" s="26">
        <f>'5'!J6</f>
        <v>87.844961240310084</v>
      </c>
      <c r="G10" s="21">
        <f>AVERAGE(B10:F10)</f>
        <v>79.404961240310087</v>
      </c>
      <c r="H10" s="28">
        <f t="shared" si="0"/>
        <v>3</v>
      </c>
    </row>
    <row r="11" spans="1:8" x14ac:dyDescent="0.2">
      <c r="A11" s="12" t="str">
        <f>'1'!A7:C7</f>
        <v>Vaughn</v>
      </c>
      <c r="B11" s="26">
        <f>'1'!J7</f>
        <v>81.244176013805003</v>
      </c>
      <c r="C11" s="26">
        <f>'2'!J7</f>
        <v>93.244176013805003</v>
      </c>
      <c r="D11" s="26">
        <f>'3'!J7</f>
        <v>72.444176013805006</v>
      </c>
      <c r="E11" s="26">
        <f>'4'!J7</f>
        <v>69.944176013805006</v>
      </c>
      <c r="F11" s="26">
        <f>'5'!J7</f>
        <v>88.244176013805003</v>
      </c>
      <c r="G11" s="21">
        <f>AVERAGE(B11:F11)</f>
        <v>81.024176013805004</v>
      </c>
      <c r="H11" s="28">
        <f t="shared" si="0"/>
        <v>2</v>
      </c>
    </row>
    <row r="15" spans="1:8" x14ac:dyDescent="0.2">
      <c r="A15" s="7" t="s">
        <v>25</v>
      </c>
    </row>
    <row r="17" spans="1:1" x14ac:dyDescent="0.2">
      <c r="A17" s="13" t="s">
        <v>8</v>
      </c>
    </row>
    <row r="18" spans="1:1" x14ac:dyDescent="0.2">
      <c r="A18" s="13"/>
    </row>
  </sheetData>
  <mergeCells count="1">
    <mergeCell ref="A3:H4"/>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Pricing Score Calculation</vt:lpstr>
      <vt:lpstr>Summary</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2025-04-22T18:38:15Z</dcterms:modified>
</cp:coreProperties>
</file>